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epacc.sharepoint.com/sites/AMP/Documentos Partilhados/PEPAC 2023-2027/13.MONITORIZAÇÃO/02_ACOMPANHAMENTO/Site/2026/2026.06/"/>
    </mc:Choice>
  </mc:AlternateContent>
  <xr:revisionPtr revIDLastSave="3" documentId="8_{7EE09357-7B13-4C2F-8C67-D383BA9D674C}" xr6:coauthVersionLast="47" xr6:coauthVersionMax="47" xr10:uidLastSave="{89B76457-9781-424D-BCFD-0F3F5AC27A1B}"/>
  <bookViews>
    <workbookView xWindow="-108" yWindow="-108" windowWidth="23256" windowHeight="12456" xr2:uid="{0B9A1395-87B6-4B1C-A988-AA4744871EB3}"/>
  </bookViews>
  <sheets>
    <sheet name="QS_Domínio" sheetId="1" r:id="rId1"/>
  </sheets>
  <definedNames>
    <definedName name="_xlnm.Print_Area" localSheetId="0">QS_Domínio!$B$1:$O$29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24" i="1" l="1"/>
  <c r="O24" i="1"/>
  <c r="M24" i="1"/>
  <c r="L24" i="1"/>
  <c r="O23" i="1"/>
  <c r="J20" i="1"/>
  <c r="M23" i="1"/>
  <c r="N23" i="1"/>
  <c r="N22" i="1"/>
  <c r="L22" i="1"/>
  <c r="O22" i="1"/>
  <c r="M22" i="1"/>
  <c r="H20" i="1"/>
  <c r="F20" i="1"/>
  <c r="O20" i="1" s="1"/>
  <c r="E20" i="1"/>
  <c r="K20" i="1"/>
  <c r="G20" i="1"/>
  <c r="L18" i="1"/>
  <c r="N18" i="1"/>
  <c r="M18" i="1"/>
  <c r="O18" i="1"/>
  <c r="O17" i="1"/>
  <c r="M17" i="1"/>
  <c r="N17" i="1"/>
  <c r="L17" i="1"/>
  <c r="M16" i="1"/>
  <c r="O16" i="1"/>
  <c r="N16" i="1"/>
  <c r="L16" i="1"/>
  <c r="M15" i="1"/>
  <c r="O15" i="1"/>
  <c r="N15" i="1"/>
  <c r="L15" i="1"/>
  <c r="E12" i="1"/>
  <c r="N14" i="1"/>
  <c r="O14" i="1"/>
  <c r="J12" i="1"/>
  <c r="M14" i="1"/>
  <c r="H12" i="1"/>
  <c r="G12" i="1"/>
  <c r="G10" i="1" s="1"/>
  <c r="F12" i="1"/>
  <c r="I12" i="1"/>
  <c r="M12" i="1" s="1"/>
  <c r="H10" i="1" l="1"/>
  <c r="L12" i="1"/>
  <c r="E10" i="1"/>
  <c r="F10" i="1"/>
  <c r="N20" i="1"/>
  <c r="G42" i="1"/>
  <c r="J10" i="1"/>
  <c r="N12" i="1"/>
  <c r="L20" i="1"/>
  <c r="K12" i="1"/>
  <c r="I20" i="1"/>
  <c r="M20" i="1" s="1"/>
  <c r="L23" i="1"/>
  <c r="I10" i="1"/>
  <c r="L14" i="1"/>
  <c r="M10" i="1" l="1"/>
  <c r="M42" i="1" s="1"/>
  <c r="I42" i="1"/>
  <c r="E42" i="1"/>
  <c r="J42" i="1"/>
  <c r="N10" i="1"/>
  <c r="N42" i="1" s="1"/>
  <c r="H42" i="1"/>
  <c r="L10" i="1"/>
  <c r="L42" i="1" s="1"/>
  <c r="K10" i="1"/>
  <c r="O12" i="1"/>
  <c r="F42" i="1"/>
  <c r="K42" i="1" l="1"/>
  <c r="O10" i="1"/>
  <c r="O42" i="1" s="1"/>
</calcChain>
</file>

<file path=xl/sharedStrings.xml><?xml version="1.0" encoding="utf-8"?>
<sst xmlns="http://schemas.openxmlformats.org/spreadsheetml/2006/main" count="53" uniqueCount="43">
  <si>
    <t>Quadro Síntese da Execução Financeira do PEPAC no Continente por Eixo e Domínio de Intervenção</t>
  </si>
  <si>
    <t>Dados reportados a</t>
  </si>
  <si>
    <t>DOMÍNIO DE INTERVENÇÃO</t>
  </si>
  <si>
    <r>
      <t>PROGRAMAÇÃO</t>
    </r>
    <r>
      <rPr>
        <sz val="10"/>
        <color rgb="FFF5FDCF"/>
        <rFont val="Aptos"/>
        <family val="2"/>
      </rPr>
      <t xml:space="preserve"> [a]</t>
    </r>
  </si>
  <si>
    <r>
      <t>COMPROMISSOS</t>
    </r>
    <r>
      <rPr>
        <sz val="10"/>
        <color rgb="FFF5FDCF"/>
        <rFont val="Aptos"/>
        <family val="2"/>
      </rPr>
      <t xml:space="preserve"> [c] [d]</t>
    </r>
  </si>
  <si>
    <r>
      <t>PAGAMENTOS</t>
    </r>
    <r>
      <rPr>
        <sz val="10"/>
        <color rgb="FFF5FDCF"/>
        <rFont val="Aptos"/>
        <family val="2"/>
      </rPr>
      <t xml:space="preserve"> [b]</t>
    </r>
  </si>
  <si>
    <t>INDICADORES</t>
  </si>
  <si>
    <t>Despesa
pública</t>
  </si>
  <si>
    <t>FEADER</t>
  </si>
  <si>
    <t>Nº</t>
  </si>
  <si>
    <r>
      <t>Taxa de compromisso</t>
    </r>
    <r>
      <rPr>
        <sz val="10"/>
        <color rgb="FFF5FDCF"/>
        <rFont val="Aptos"/>
        <family val="2"/>
      </rPr>
      <t xml:space="preserve"> (%)</t>
    </r>
  </si>
  <si>
    <r>
      <t>Taxa de execução</t>
    </r>
    <r>
      <rPr>
        <sz val="10"/>
        <color rgb="FFF5FDCF"/>
        <rFont val="Aptos"/>
        <family val="2"/>
      </rPr>
      <t xml:space="preserve"> (%)</t>
    </r>
  </si>
  <si>
    <t>Mil euros</t>
  </si>
  <si>
    <t>[1]</t>
  </si>
  <si>
    <t>[2]</t>
  </si>
  <si>
    <t>[3]</t>
  </si>
  <si>
    <t>[4]</t>
  </si>
  <si>
    <t>[5]</t>
  </si>
  <si>
    <t>[6]</t>
  </si>
  <si>
    <t>[7]</t>
  </si>
  <si>
    <t>[8] = [4] / [1]</t>
  </si>
  <si>
    <t>[9] = [5] / [1]</t>
  </si>
  <si>
    <t>[10] = [6] / [1]</t>
  </si>
  <si>
    <t>[11] = [7] / [2]</t>
  </si>
  <si>
    <t>TOTAL PEPAC CONTINENTE</t>
  </si>
  <si>
    <t>TOTAL EIXO C. DESENVOLVIMENTO RURAL</t>
  </si>
  <si>
    <t>C.1. Gestão Ambiental e Climática</t>
  </si>
  <si>
    <t>C.2. Investimento e Rejuvenescimento</t>
  </si>
  <si>
    <t>C.3. Sustentabilidade das Zonas Rurais</t>
  </si>
  <si>
    <t>C.4. Risco e Organização da Produção</t>
  </si>
  <si>
    <t>C.5. Conhecimento</t>
  </si>
  <si>
    <t>TOTAL EIXO D. ABORDAGEM TERRITORIAL INTEGRADA</t>
  </si>
  <si>
    <t>D.1. Desenvolvimento Local de Base Comunitária</t>
  </si>
  <si>
    <t>D.2. Programas de Ação em Áreas Sensíveis</t>
  </si>
  <si>
    <t>D.3. Regadios Coletivos Sustentáveis</t>
  </si>
  <si>
    <t>MÊS ANTERIOR</t>
  </si>
  <si>
    <r>
      <rPr>
        <sz val="14"/>
        <color rgb="FFC00000"/>
        <rFont val="Aptos Narrow"/>
        <family val="2"/>
      </rPr>
      <t>≠</t>
    </r>
    <r>
      <rPr>
        <sz val="14"/>
        <color rgb="FFC00000"/>
        <rFont val="Aptos"/>
        <family val="2"/>
      </rPr>
      <t xml:space="preserve"> MÊS</t>
    </r>
  </si>
  <si>
    <t>CROSS CHECK Intervenções</t>
  </si>
  <si>
    <t>CROSS CHECK Quadro Síntese</t>
  </si>
  <si>
    <t>[a] Decisão C (2025) 8543 de 12 de dezembro.</t>
  </si>
  <si>
    <t>[b] Informação enviada pelo IFAP.</t>
  </si>
  <si>
    <t>[c] Inclui a estimativa de compromissos das MZDs e da Rede Natura considerando a abertura do PU 2026.</t>
  </si>
  <si>
    <t>[d] Considerada a estimativa de compromissos dos seguros para a campanha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</si>
</sst>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0000"/>
    <numFmt numFmtId="165" formatCode="#,##0_ ;[Red]\-#,##0\ "/>
  </numFmts>
  <fonts count="23" x14ac:knownFonts="1">
    <font>
      <sz val="11"/>
      <color theme="1"/>
      <name val="Corbel"/>
      <family val="2"/>
      <scheme val="minor"/>
    </font>
    <font>
      <sz val="11"/>
      <color theme="1"/>
      <name val="Corbel"/>
      <family val="2"/>
      <scheme val="minor"/>
    </font>
    <font>
      <b/>
      <sz val="10"/>
      <color theme="1" tint="0.14999847407452621"/>
      <name val="Aptos"/>
      <family val="2"/>
    </font>
    <font>
      <sz val="10"/>
      <color theme="1" tint="0.14999847407452621"/>
      <name val="Aptos"/>
      <family val="2"/>
    </font>
    <font>
      <b/>
      <sz val="16"/>
      <color theme="1" tint="0.14999847407452621"/>
      <name val="Aptos"/>
      <family val="2"/>
    </font>
    <font>
      <sz val="10"/>
      <name val="Arial"/>
      <family val="2"/>
    </font>
    <font>
      <sz val="11"/>
      <color theme="1" tint="0.14999847407452621"/>
      <name val="Aptos"/>
      <family val="2"/>
    </font>
    <font>
      <b/>
      <sz val="10"/>
      <color rgb="FFF5FDCF"/>
      <name val="Aptos"/>
      <family val="2"/>
    </font>
    <font>
      <sz val="10"/>
      <color rgb="FFF5FDCF"/>
      <name val="Aptos"/>
      <family val="2"/>
    </font>
    <font>
      <sz val="10"/>
      <color theme="0" tint="-4.9989318521683403E-2"/>
      <name val="Aptos"/>
      <family val="2"/>
    </font>
    <font>
      <sz val="8"/>
      <name val="Aptos"/>
      <family val="2"/>
    </font>
    <font>
      <b/>
      <sz val="10"/>
      <color theme="2"/>
      <name val="Aptos"/>
      <family val="2"/>
    </font>
    <font>
      <sz val="10"/>
      <color theme="1" tint="0.249977111117893"/>
      <name val="Aptos"/>
      <family val="2"/>
    </font>
    <font>
      <b/>
      <sz val="12"/>
      <color rgb="FFF5FDCF"/>
      <name val="Aptos"/>
      <family val="2"/>
    </font>
    <font>
      <sz val="12"/>
      <color rgb="FFF5FDCF"/>
      <name val="Aptos"/>
      <family val="2"/>
    </font>
    <font>
      <sz val="12"/>
      <color theme="1" tint="0.14999847407452621"/>
      <name val="Aptos"/>
      <family val="2"/>
    </font>
    <font>
      <b/>
      <sz val="12"/>
      <color theme="1" tint="0.249977111117893"/>
      <name val="Aptos"/>
      <family val="2"/>
    </font>
    <font>
      <sz val="12"/>
      <color theme="1" tint="0.249977111117893"/>
      <name val="Aptos"/>
      <family val="2"/>
    </font>
    <font>
      <b/>
      <sz val="10"/>
      <color theme="4" tint="0.79998168889431442"/>
      <name val="Aptos"/>
      <family val="2"/>
    </font>
    <font>
      <i/>
      <sz val="10"/>
      <color theme="1" tint="0.249977111117893"/>
      <name val="Aptos"/>
      <family val="2"/>
    </font>
    <font>
      <sz val="14"/>
      <color rgb="FFC00000"/>
      <name val="Aptos"/>
      <family val="2"/>
    </font>
    <font>
      <sz val="14"/>
      <color theme="1" tint="0.14999847407452621"/>
      <name val="Aptos"/>
      <family val="2"/>
    </font>
    <font>
      <sz val="14"/>
      <color rgb="FFC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194B50"/>
        <bgColor indexed="64"/>
      </patternFill>
    </fill>
    <fill>
      <patternFill patternType="solid">
        <fgColor rgb="FF7E9D3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5FDCF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94">
    <xf numFmtId="0" fontId="0" fillId="0" borderId="0" xfId="0"/>
    <xf numFmtId="3" fontId="2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centerContinuous" vertical="center" wrapText="1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 vertical="center"/>
    </xf>
    <xf numFmtId="14" fontId="6" fillId="0" borderId="0" xfId="3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3" fontId="7" fillId="2" borderId="6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7" fillId="3" borderId="10" xfId="0" applyNumberFormat="1" applyFont="1" applyFill="1" applyBorder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inden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right" vertical="center" indent="1"/>
    </xf>
    <xf numFmtId="9" fontId="13" fillId="2" borderId="4" xfId="2" applyFont="1" applyFill="1" applyBorder="1" applyAlignment="1" applyProtection="1">
      <alignment horizontal="right" vertical="center" inden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0" fontId="11" fillId="0" borderId="13" xfId="0" applyFont="1" applyBorder="1" applyAlignment="1">
      <alignment horizontal="left" vertical="center" wrapText="1" indent="1"/>
    </xf>
    <xf numFmtId="0" fontId="13" fillId="3" borderId="15" xfId="0" applyFont="1" applyFill="1" applyBorder="1" applyAlignment="1">
      <alignment horizontal="left" vertical="center" indent="1"/>
    </xf>
    <xf numFmtId="0" fontId="13" fillId="3" borderId="15" xfId="0" applyFont="1" applyFill="1" applyBorder="1" applyAlignment="1">
      <alignment vertical="center" wrapText="1"/>
    </xf>
    <xf numFmtId="0" fontId="13" fillId="3" borderId="16" xfId="0" applyFont="1" applyFill="1" applyBorder="1" applyAlignment="1">
      <alignment vertical="center" wrapText="1"/>
    </xf>
    <xf numFmtId="3" fontId="13" fillId="3" borderId="17" xfId="0" applyNumberFormat="1" applyFont="1" applyFill="1" applyBorder="1" applyAlignment="1">
      <alignment horizontal="right" vertical="center" indent="1"/>
    </xf>
    <xf numFmtId="9" fontId="13" fillId="3" borderId="17" xfId="2" applyFont="1" applyFill="1" applyBorder="1" applyAlignment="1" applyProtection="1">
      <alignment horizontal="right" vertical="center" indent="1"/>
    </xf>
    <xf numFmtId="0" fontId="14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left" vertical="center" indent="1"/>
    </xf>
    <xf numFmtId="0" fontId="16" fillId="0" borderId="6" xfId="0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right" vertical="center" indent="1"/>
    </xf>
    <xf numFmtId="9" fontId="16" fillId="0" borderId="4" xfId="0" applyNumberFormat="1" applyFont="1" applyBorder="1" applyAlignment="1">
      <alignment horizontal="right" vertical="center" indent="1"/>
    </xf>
    <xf numFmtId="9" fontId="16" fillId="0" borderId="4" xfId="2" applyFont="1" applyFill="1" applyBorder="1" applyAlignment="1" applyProtection="1">
      <alignment horizontal="right" vertical="center" inden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7" fillId="0" borderId="7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13" fillId="3" borderId="4" xfId="0" applyFont="1" applyFill="1" applyBorder="1" applyAlignment="1">
      <alignment horizontal="left" vertical="center" indent="1"/>
    </xf>
    <xf numFmtId="0" fontId="13" fillId="3" borderId="5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3" fontId="13" fillId="3" borderId="4" xfId="0" applyNumberFormat="1" applyFont="1" applyFill="1" applyBorder="1" applyAlignment="1">
      <alignment horizontal="right" vertical="center" indent="1"/>
    </xf>
    <xf numFmtId="9" fontId="13" fillId="3" borderId="4" xfId="2" applyFont="1" applyFill="1" applyBorder="1" applyAlignment="1" applyProtection="1">
      <alignment horizontal="right" vertical="center" indent="1"/>
    </xf>
    <xf numFmtId="0" fontId="18" fillId="0" borderId="6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3" fontId="18" fillId="0" borderId="6" xfId="0" applyNumberFormat="1" applyFont="1" applyBorder="1" applyAlignment="1">
      <alignment horizontal="right" vertical="center" indent="1"/>
    </xf>
    <xf numFmtId="9" fontId="18" fillId="0" borderId="6" xfId="2" applyFont="1" applyFill="1" applyBorder="1" applyAlignment="1" applyProtection="1">
      <alignment horizontal="right" vertical="center" indent="1"/>
    </xf>
    <xf numFmtId="0" fontId="16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/>
    </xf>
    <xf numFmtId="9" fontId="2" fillId="0" borderId="0" xfId="2" applyFont="1" applyAlignment="1">
      <alignment vertical="center"/>
    </xf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vertical="center"/>
    </xf>
    <xf numFmtId="0" fontId="19" fillId="0" borderId="0" xfId="0" applyFont="1" applyAlignment="1">
      <alignment horizontal="right" vertical="center" wrapText="1"/>
    </xf>
    <xf numFmtId="43" fontId="12" fillId="0" borderId="0" xfId="1" applyFont="1" applyFill="1" applyBorder="1" applyAlignment="1">
      <alignment vertical="center"/>
    </xf>
    <xf numFmtId="3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right" vertical="center" wrapText="1" indent="1"/>
    </xf>
    <xf numFmtId="0" fontId="20" fillId="0" borderId="0" xfId="0" applyFont="1" applyAlignment="1">
      <alignment horizontal="center" vertical="center" wrapText="1"/>
    </xf>
    <xf numFmtId="3" fontId="20" fillId="5" borderId="0" xfId="0" applyNumberFormat="1" applyFont="1" applyFill="1" applyAlignment="1">
      <alignment horizontal="right" vertical="center" indent="1"/>
    </xf>
    <xf numFmtId="9" fontId="20" fillId="5" borderId="0" xfId="2" applyFont="1" applyFill="1" applyAlignment="1">
      <alignment horizontal="right" vertical="center" inden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3" fontId="21" fillId="0" borderId="0" xfId="0" applyNumberFormat="1" applyFont="1" applyAlignment="1">
      <alignment horizontal="right" vertical="center" indent="1"/>
    </xf>
    <xf numFmtId="10" fontId="20" fillId="5" borderId="0" xfId="2" applyNumberFormat="1" applyFont="1" applyFill="1" applyAlignment="1">
      <alignment horizontal="right" vertical="center" indent="1"/>
    </xf>
    <xf numFmtId="165" fontId="20" fillId="5" borderId="0" xfId="0" applyNumberFormat="1" applyFont="1" applyFill="1" applyAlignment="1">
      <alignment horizontal="right" vertical="center" indent="1"/>
    </xf>
    <xf numFmtId="9" fontId="20" fillId="0" borderId="0" xfId="2" applyFont="1" applyFill="1" applyAlignment="1">
      <alignment horizontal="right" vertical="center" indent="1"/>
    </xf>
    <xf numFmtId="165" fontId="21" fillId="0" borderId="0" xfId="0" applyNumberFormat="1" applyFont="1" applyAlignment="1">
      <alignment horizontal="right" vertical="center" indent="1"/>
    </xf>
  </cellXfs>
  <cellStyles count="4">
    <cellStyle name="Normal" xfId="0" builtinId="0"/>
    <cellStyle name="Normal 2" xfId="3" xr:uid="{98166475-613B-4FDB-BBE5-6C4B2F077267}"/>
    <cellStyle name="Percentagem" xfId="2" builtinId="5"/>
    <cellStyle name="Vírgula" xfId="1" builtinId="3"/>
  </cellStyles>
  <dxfs count="2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Base">
  <a:themeElements>
    <a:clrScheme name="Base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e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e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4DD5-3CAA-49AE-9508-DA7CCCA77D16}">
  <sheetPr>
    <tabColor theme="4"/>
  </sheetPr>
  <dimension ref="B1:S46"/>
  <sheetViews>
    <sheetView showGridLines="0" showZeros="0" tabSelected="1" showWhiteSpace="0" topLeftCell="A4" zoomScale="70" zoomScaleNormal="70" zoomScaleSheetLayoutView="55" zoomScalePageLayoutView="110" workbookViewId="0">
      <pane xSplit="4" ySplit="6" topLeftCell="E10" activePane="bottomRight" state="frozen"/>
      <selection activeCell="A4" sqref="A4"/>
      <selection pane="topRight" activeCell="E4" sqref="E4"/>
      <selection pane="bottomLeft" activeCell="A10" sqref="A10"/>
      <selection pane="bottomRight" activeCell="J16" sqref="J16"/>
    </sheetView>
  </sheetViews>
  <sheetFormatPr defaultColWidth="9.21875" defaultRowHeight="13.8" x14ac:dyDescent="0.3"/>
  <cols>
    <col min="1" max="1" width="2.6640625" style="2" customWidth="1"/>
    <col min="2" max="2" width="15.77734375" style="72" customWidth="1"/>
    <col min="3" max="3" width="50.5546875" style="71" customWidth="1"/>
    <col min="4" max="4" width="8.44140625" style="72" hidden="1" customWidth="1"/>
    <col min="5" max="15" width="14.5546875" style="75" customWidth="1"/>
    <col min="16" max="16" width="8.88671875" style="2" customWidth="1"/>
    <col min="17" max="17" width="13.77734375" style="2" customWidth="1"/>
    <col min="18" max="16384" width="9.21875" style="2"/>
  </cols>
  <sheetData>
    <row r="1" spans="2:19" ht="15" customHeigh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9" ht="30" customHeight="1" x14ac:dyDescent="0.3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9" ht="15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9" s="4" customFormat="1" ht="24.6" customHeight="1" x14ac:dyDescent="0.3">
      <c r="I4" s="5"/>
      <c r="N4" s="6" t="s">
        <v>1</v>
      </c>
      <c r="O4" s="7">
        <v>46203</v>
      </c>
    </row>
    <row r="5" spans="2:19" ht="45" customHeight="1" x14ac:dyDescent="0.3">
      <c r="B5" s="8" t="s">
        <v>2</v>
      </c>
      <c r="C5" s="9"/>
      <c r="D5" s="10"/>
      <c r="E5" s="11" t="s">
        <v>3</v>
      </c>
      <c r="F5" s="11"/>
      <c r="G5" s="12" t="s">
        <v>4</v>
      </c>
      <c r="H5" s="13"/>
      <c r="I5" s="14"/>
      <c r="J5" s="12" t="s">
        <v>5</v>
      </c>
      <c r="K5" s="14"/>
      <c r="L5" s="12" t="s">
        <v>6</v>
      </c>
      <c r="M5" s="13"/>
      <c r="N5" s="13"/>
      <c r="O5" s="14"/>
      <c r="P5" s="15"/>
    </row>
    <row r="6" spans="2:19" s="24" customFormat="1" ht="34.950000000000003" customHeight="1" x14ac:dyDescent="0.3">
      <c r="B6" s="16"/>
      <c r="C6" s="17"/>
      <c r="D6" s="18"/>
      <c r="E6" s="19" t="s">
        <v>7</v>
      </c>
      <c r="F6" s="19" t="s">
        <v>8</v>
      </c>
      <c r="G6" s="20" t="s">
        <v>9</v>
      </c>
      <c r="H6" s="19" t="s">
        <v>7</v>
      </c>
      <c r="I6" s="19" t="s">
        <v>8</v>
      </c>
      <c r="J6" s="19" t="s">
        <v>7</v>
      </c>
      <c r="K6" s="19" t="s">
        <v>8</v>
      </c>
      <c r="L6" s="21" t="s">
        <v>10</v>
      </c>
      <c r="M6" s="22"/>
      <c r="N6" s="21" t="s">
        <v>11</v>
      </c>
      <c r="O6" s="22"/>
      <c r="P6" s="23"/>
    </row>
    <row r="7" spans="2:19" s="24" customFormat="1" ht="34.950000000000003" customHeight="1" x14ac:dyDescent="0.3">
      <c r="B7" s="16"/>
      <c r="C7" s="17"/>
      <c r="D7" s="18"/>
      <c r="E7" s="25" t="s">
        <v>12</v>
      </c>
      <c r="F7" s="25"/>
      <c r="G7" s="26"/>
      <c r="H7" s="25" t="s">
        <v>12</v>
      </c>
      <c r="I7" s="25"/>
      <c r="J7" s="25" t="s">
        <v>12</v>
      </c>
      <c r="K7" s="25"/>
      <c r="L7" s="19" t="s">
        <v>7</v>
      </c>
      <c r="M7" s="19" t="s">
        <v>8</v>
      </c>
      <c r="N7" s="19" t="s">
        <v>7</v>
      </c>
      <c r="O7" s="19" t="s">
        <v>8</v>
      </c>
      <c r="P7" s="23"/>
    </row>
    <row r="8" spans="2:19" s="24" customFormat="1" ht="15" customHeight="1" x14ac:dyDescent="0.3">
      <c r="B8" s="27"/>
      <c r="C8" s="28"/>
      <c r="D8" s="29"/>
      <c r="E8" s="30" t="s">
        <v>13</v>
      </c>
      <c r="F8" s="30" t="s">
        <v>14</v>
      </c>
      <c r="G8" s="30" t="s">
        <v>15</v>
      </c>
      <c r="H8" s="30" t="s">
        <v>16</v>
      </c>
      <c r="I8" s="30" t="s">
        <v>17</v>
      </c>
      <c r="J8" s="30" t="s">
        <v>18</v>
      </c>
      <c r="K8" s="30" t="s">
        <v>19</v>
      </c>
      <c r="L8" s="30" t="s">
        <v>20</v>
      </c>
      <c r="M8" s="30" t="s">
        <v>21</v>
      </c>
      <c r="N8" s="30" t="s">
        <v>22</v>
      </c>
      <c r="O8" s="30" t="s">
        <v>23</v>
      </c>
      <c r="P8" s="23"/>
    </row>
    <row r="9" spans="2:19" s="24" customFormat="1" ht="5.0999999999999996" customHeight="1" x14ac:dyDescent="0.3">
      <c r="B9" s="31"/>
      <c r="C9" s="31"/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23"/>
    </row>
    <row r="10" spans="2:19" s="40" customFormat="1" ht="40.049999999999997" customHeight="1" x14ac:dyDescent="0.3">
      <c r="B10" s="34" t="s">
        <v>24</v>
      </c>
      <c r="C10" s="35"/>
      <c r="D10" s="36"/>
      <c r="E10" s="37">
        <f>E12+E20</f>
        <v>2942034.337489998</v>
      </c>
      <c r="F10" s="37">
        <f t="shared" ref="F10:K10" si="0">F12+F20</f>
        <v>1898033.7644912242</v>
      </c>
      <c r="G10" s="37">
        <f t="shared" si="0"/>
        <v>368287</v>
      </c>
      <c r="H10" s="37">
        <f t="shared" si="0"/>
        <v>2654471.1227667993</v>
      </c>
      <c r="I10" s="37">
        <f t="shared" si="0"/>
        <v>1733385.9849238098</v>
      </c>
      <c r="J10" s="37">
        <f t="shared" si="0"/>
        <v>1036439.3988100016</v>
      </c>
      <c r="K10" s="37">
        <f t="shared" si="0"/>
        <v>693091.60741000308</v>
      </c>
      <c r="L10" s="38">
        <f>+H10/E10</f>
        <v>0.90225701615415754</v>
      </c>
      <c r="M10" s="38">
        <f>+I10/F10</f>
        <v>0.91325350336349309</v>
      </c>
      <c r="N10" s="38">
        <f>+J10/E10</f>
        <v>0.35228664247822539</v>
      </c>
      <c r="O10" s="38">
        <f>+K10/F10</f>
        <v>0.36516294935131943</v>
      </c>
      <c r="P10" s="39"/>
      <c r="R10" s="41"/>
      <c r="S10" s="41"/>
    </row>
    <row r="11" spans="2:19" s="24" customFormat="1" ht="5.0999999999999996" customHeight="1" x14ac:dyDescent="0.3">
      <c r="B11" s="42"/>
      <c r="C11" s="31"/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23"/>
    </row>
    <row r="12" spans="2:19" s="48" customFormat="1" ht="34.950000000000003" customHeight="1" x14ac:dyDescent="0.3">
      <c r="B12" s="43" t="s">
        <v>25</v>
      </c>
      <c r="C12" s="44"/>
      <c r="D12" s="45"/>
      <c r="E12" s="46">
        <f t="shared" ref="E12:K12" si="1">+E14+E15+E16+E17+E18</f>
        <v>2559010.3062299979</v>
      </c>
      <c r="F12" s="46">
        <f t="shared" si="1"/>
        <v>1650350.0921028825</v>
      </c>
      <c r="G12" s="46">
        <f t="shared" si="1"/>
        <v>359053</v>
      </c>
      <c r="H12" s="46">
        <f t="shared" si="1"/>
        <v>2226393.6927267993</v>
      </c>
      <c r="I12" s="46">
        <f>+I14+I15+I16+I17+I18</f>
        <v>1458280.0594902337</v>
      </c>
      <c r="J12" s="46">
        <f t="shared" si="1"/>
        <v>869200.42290000152</v>
      </c>
      <c r="K12" s="46">
        <f t="shared" si="1"/>
        <v>583634.76341000304</v>
      </c>
      <c r="L12" s="47">
        <f>+H12/E12</f>
        <v>0.8700213857312602</v>
      </c>
      <c r="M12" s="47">
        <f>+I12/F12</f>
        <v>0.88361861308595901</v>
      </c>
      <c r="N12" s="47">
        <f>+J12/E12</f>
        <v>0.33966272851027735</v>
      </c>
      <c r="O12" s="47">
        <f>+K12/F12</f>
        <v>0.35364300350741545</v>
      </c>
      <c r="P12" s="39"/>
    </row>
    <row r="13" spans="2:19" s="24" customFormat="1" ht="5.0999999999999996" customHeight="1" x14ac:dyDescent="0.3">
      <c r="B13" s="32"/>
      <c r="C13" s="32"/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23"/>
    </row>
    <row r="14" spans="2:19" s="56" customFormat="1" ht="34.950000000000003" customHeight="1" x14ac:dyDescent="0.3">
      <c r="B14" s="49" t="s">
        <v>26</v>
      </c>
      <c r="C14" s="50"/>
      <c r="D14" s="51"/>
      <c r="E14" s="52">
        <v>1688350.5862299984</v>
      </c>
      <c r="F14" s="52">
        <v>1119247.1225089999</v>
      </c>
      <c r="G14" s="52">
        <v>340349</v>
      </c>
      <c r="H14" s="52">
        <v>1543302.3688767999</v>
      </c>
      <c r="I14" s="52">
        <v>1042610.1674062621</v>
      </c>
      <c r="J14" s="52">
        <v>696541.23840000154</v>
      </c>
      <c r="K14" s="52">
        <v>474955.45385000296</v>
      </c>
      <c r="L14" s="53">
        <f>+H14/E14</f>
        <v>0.91408880446028462</v>
      </c>
      <c r="M14" s="53">
        <f>+I14/F14</f>
        <v>0.93152811960691773</v>
      </c>
      <c r="N14" s="54">
        <f t="shared" ref="N14:O18" si="2">+J14/E14</f>
        <v>0.41255722838663678</v>
      </c>
      <c r="O14" s="54">
        <f t="shared" si="2"/>
        <v>0.42435262445464433</v>
      </c>
      <c r="P14" s="55"/>
    </row>
    <row r="15" spans="2:19" s="39" customFormat="1" ht="34.950000000000003" customHeight="1" x14ac:dyDescent="0.3">
      <c r="B15" s="49" t="s">
        <v>27</v>
      </c>
      <c r="C15" s="50"/>
      <c r="D15" s="57"/>
      <c r="E15" s="52">
        <v>505420.64009999996</v>
      </c>
      <c r="F15" s="52">
        <v>304750.85380993853</v>
      </c>
      <c r="G15" s="52">
        <v>8441</v>
      </c>
      <c r="H15" s="52">
        <v>472576.85691999982</v>
      </c>
      <c r="I15" s="52">
        <v>285292.56914500816</v>
      </c>
      <c r="J15" s="52">
        <v>80914.168159999972</v>
      </c>
      <c r="K15" s="52">
        <v>48813.86899000001</v>
      </c>
      <c r="L15" s="53">
        <f t="shared" ref="L15:L18" si="3">+H15/E15</f>
        <v>0.93501693327462476</v>
      </c>
      <c r="M15" s="54">
        <f>+I15/F15</f>
        <v>0.93615018818924867</v>
      </c>
      <c r="N15" s="54">
        <f t="shared" si="2"/>
        <v>0.1600927262170985</v>
      </c>
      <c r="O15" s="54">
        <f t="shared" si="2"/>
        <v>0.16017631576659455</v>
      </c>
    </row>
    <row r="16" spans="2:19" s="39" customFormat="1" ht="34.950000000000003" customHeight="1" x14ac:dyDescent="0.3">
      <c r="B16" s="49" t="s">
        <v>28</v>
      </c>
      <c r="C16" s="50"/>
      <c r="D16" s="58"/>
      <c r="E16" s="52">
        <v>243930.69990000001</v>
      </c>
      <c r="F16" s="52">
        <v>149595.4485213249</v>
      </c>
      <c r="G16" s="52">
        <v>2495</v>
      </c>
      <c r="H16" s="52">
        <v>118992.16791</v>
      </c>
      <c r="I16" s="52">
        <v>73776.821404795992</v>
      </c>
      <c r="J16" s="52">
        <v>45156.048370000004</v>
      </c>
      <c r="K16" s="52">
        <v>27849.489840000006</v>
      </c>
      <c r="L16" s="53">
        <f t="shared" si="3"/>
        <v>0.48781136592803259</v>
      </c>
      <c r="M16" s="54">
        <f>+I16/F16</f>
        <v>0.49317557542052537</v>
      </c>
      <c r="N16" s="54">
        <f t="shared" si="2"/>
        <v>0.18511834872983121</v>
      </c>
      <c r="O16" s="54">
        <f t="shared" si="2"/>
        <v>0.1861653553986975</v>
      </c>
    </row>
    <row r="17" spans="2:17" s="39" customFormat="1" ht="34.950000000000003" customHeight="1" x14ac:dyDescent="0.3">
      <c r="B17" s="49" t="s">
        <v>29</v>
      </c>
      <c r="C17" s="50"/>
      <c r="D17" s="58"/>
      <c r="E17" s="52">
        <v>83514.455000000016</v>
      </c>
      <c r="F17" s="52">
        <v>53059.879160721968</v>
      </c>
      <c r="G17" s="52">
        <v>7721</v>
      </c>
      <c r="H17" s="52">
        <v>77640.946240000019</v>
      </c>
      <c r="I17" s="52">
        <v>52144.642873975186</v>
      </c>
      <c r="J17" s="52">
        <v>44377.963660000023</v>
      </c>
      <c r="K17" s="52">
        <v>31328.02856000001</v>
      </c>
      <c r="L17" s="53">
        <f t="shared" si="3"/>
        <v>0.92967075268586741</v>
      </c>
      <c r="M17" s="54">
        <f>+I17/F17</f>
        <v>0.98275087879536116</v>
      </c>
      <c r="N17" s="54">
        <f t="shared" si="2"/>
        <v>0.53138062937727382</v>
      </c>
      <c r="O17" s="54">
        <f t="shared" si="2"/>
        <v>0.59042781580985682</v>
      </c>
    </row>
    <row r="18" spans="2:17" s="39" customFormat="1" ht="34.950000000000003" customHeight="1" x14ac:dyDescent="0.3">
      <c r="B18" s="49" t="s">
        <v>30</v>
      </c>
      <c r="C18" s="50"/>
      <c r="D18" s="58"/>
      <c r="E18" s="52">
        <v>37793.925000000003</v>
      </c>
      <c r="F18" s="52">
        <v>23696.78810189712</v>
      </c>
      <c r="G18" s="52">
        <v>47</v>
      </c>
      <c r="H18" s="52">
        <v>13881.352779999999</v>
      </c>
      <c r="I18" s="52">
        <v>4455.8586601919997</v>
      </c>
      <c r="J18" s="52">
        <v>2211.0043099999998</v>
      </c>
      <c r="K18" s="52">
        <v>687.92217000000016</v>
      </c>
      <c r="L18" s="53">
        <f t="shared" si="3"/>
        <v>0.36729058387029129</v>
      </c>
      <c r="M18" s="54">
        <f>+I18/F18</f>
        <v>0.18803639721263626</v>
      </c>
      <c r="N18" s="54">
        <f t="shared" si="2"/>
        <v>5.8501579552798492E-2</v>
      </c>
      <c r="O18" s="54">
        <f t="shared" si="2"/>
        <v>2.9030186160331425E-2</v>
      </c>
    </row>
    <row r="19" spans="2:17" ht="5.0999999999999996" customHeight="1" x14ac:dyDescent="0.3"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</row>
    <row r="20" spans="2:17" s="39" customFormat="1" ht="34.950000000000003" customHeight="1" x14ac:dyDescent="0.3">
      <c r="B20" s="60" t="s">
        <v>31</v>
      </c>
      <c r="C20" s="61"/>
      <c r="D20" s="62"/>
      <c r="E20" s="63">
        <f t="shared" ref="E20:K20" si="4">+E22+E23+E24</f>
        <v>383024.03126000002</v>
      </c>
      <c r="F20" s="63">
        <f t="shared" si="4"/>
        <v>247683.67238834163</v>
      </c>
      <c r="G20" s="63">
        <f t="shared" si="4"/>
        <v>9234</v>
      </c>
      <c r="H20" s="63">
        <f t="shared" si="4"/>
        <v>428077.43004000001</v>
      </c>
      <c r="I20" s="63">
        <f>+I22+I23+I24</f>
        <v>275105.92543357599</v>
      </c>
      <c r="J20" s="63">
        <f t="shared" si="4"/>
        <v>167238.97591000001</v>
      </c>
      <c r="K20" s="63">
        <f t="shared" si="4"/>
        <v>109456.84400000001</v>
      </c>
      <c r="L20" s="64">
        <f>+H20/E20</f>
        <v>1.1176255145970655</v>
      </c>
      <c r="M20" s="64">
        <f>+I20/F20</f>
        <v>1.1107148193532885</v>
      </c>
      <c r="N20" s="64">
        <f>+J20/E20</f>
        <v>0.4366278934505724</v>
      </c>
      <c r="O20" s="64">
        <f>+K20/F20</f>
        <v>0.44192191977993339</v>
      </c>
    </row>
    <row r="21" spans="2:17" ht="5.0999999999999996" customHeight="1" x14ac:dyDescent="0.3">
      <c r="B21" s="65"/>
      <c r="C21" s="66"/>
      <c r="D21" s="66"/>
      <c r="E21" s="67"/>
      <c r="F21" s="67"/>
      <c r="G21" s="67"/>
      <c r="H21" s="67"/>
      <c r="I21" s="67"/>
      <c r="J21" s="67"/>
      <c r="K21" s="67"/>
      <c r="L21" s="68"/>
      <c r="M21" s="68"/>
      <c r="N21" s="68"/>
      <c r="O21" s="68"/>
    </row>
    <row r="22" spans="2:17" s="39" customFormat="1" ht="34.950000000000003" customHeight="1" x14ac:dyDescent="0.3">
      <c r="B22" s="49" t="s">
        <v>32</v>
      </c>
      <c r="C22" s="50"/>
      <c r="D22" s="58"/>
      <c r="E22" s="52">
        <v>149999.85</v>
      </c>
      <c r="F22" s="52">
        <v>104999.895</v>
      </c>
      <c r="G22" s="52">
        <v>818</v>
      </c>
      <c r="H22" s="52">
        <v>52448.12126</v>
      </c>
      <c r="I22" s="52">
        <v>36713.685166999996</v>
      </c>
      <c r="J22" s="52">
        <v>18011.894929999999</v>
      </c>
      <c r="K22" s="52">
        <v>12624.14914</v>
      </c>
      <c r="L22" s="54">
        <f t="shared" ref="L22:M24" si="5">+H22/E22</f>
        <v>0.34965449138782473</v>
      </c>
      <c r="M22" s="54">
        <f t="shared" si="5"/>
        <v>0.34965449410211308</v>
      </c>
      <c r="N22" s="54">
        <f t="shared" ref="N22:O24" si="6">+J22/E22</f>
        <v>0.12007941961275294</v>
      </c>
      <c r="O22" s="54">
        <f t="shared" si="6"/>
        <v>0.12023011203963584</v>
      </c>
    </row>
    <row r="23" spans="2:17" s="55" customFormat="1" ht="34.950000000000003" customHeight="1" x14ac:dyDescent="0.3">
      <c r="B23" s="49" t="s">
        <v>33</v>
      </c>
      <c r="C23" s="69"/>
      <c r="D23" s="51"/>
      <c r="E23" s="52">
        <v>79024.181300000011</v>
      </c>
      <c r="F23" s="52">
        <v>56892.311193000009</v>
      </c>
      <c r="G23" s="52">
        <v>8268</v>
      </c>
      <c r="H23" s="52">
        <v>89471.385000000024</v>
      </c>
      <c r="I23" s="52">
        <v>64275.977206000018</v>
      </c>
      <c r="J23" s="52">
        <v>48529.011320000012</v>
      </c>
      <c r="K23" s="52">
        <v>35616.315630000012</v>
      </c>
      <c r="L23" s="54">
        <f>+H23/E23</f>
        <v>1.1322026185926459</v>
      </c>
      <c r="M23" s="54">
        <f>+I23/F23</f>
        <v>1.1297831966775238</v>
      </c>
      <c r="N23" s="54">
        <f>+J23/E23</f>
        <v>0.61410331017247766</v>
      </c>
      <c r="O23" s="54">
        <f>+K23/F23</f>
        <v>0.62603038764194585</v>
      </c>
    </row>
    <row r="24" spans="2:17" s="39" customFormat="1" ht="34.950000000000003" customHeight="1" x14ac:dyDescent="0.3">
      <c r="B24" s="49" t="s">
        <v>34</v>
      </c>
      <c r="C24" s="50"/>
      <c r="D24" s="58"/>
      <c r="E24" s="52">
        <v>153999.99995999999</v>
      </c>
      <c r="F24" s="52">
        <v>85791.466195341593</v>
      </c>
      <c r="G24" s="52">
        <v>148</v>
      </c>
      <c r="H24" s="52">
        <v>286157.92378000001</v>
      </c>
      <c r="I24" s="52">
        <v>174116.26306057599</v>
      </c>
      <c r="J24" s="52">
        <v>100698.06965999999</v>
      </c>
      <c r="K24" s="52">
        <v>61216.379229999999</v>
      </c>
      <c r="L24" s="54">
        <f t="shared" si="5"/>
        <v>1.8581683367164077</v>
      </c>
      <c r="M24" s="54">
        <f t="shared" si="5"/>
        <v>2.0295289354785542</v>
      </c>
      <c r="N24" s="54">
        <f t="shared" si="6"/>
        <v>0.65388356939061909</v>
      </c>
      <c r="O24" s="54">
        <f t="shared" si="6"/>
        <v>0.71354858408194444</v>
      </c>
    </row>
    <row r="25" spans="2:17" s="70" customFormat="1" ht="15" customHeight="1" x14ac:dyDescent="0.3"/>
    <row r="26" spans="2:17" ht="15" customHeight="1" x14ac:dyDescent="0.3">
      <c r="B26" s="2" t="s">
        <v>39</v>
      </c>
      <c r="E26" s="73"/>
      <c r="F26" s="74"/>
      <c r="I26" s="76"/>
      <c r="L26" s="73"/>
      <c r="P26" s="77"/>
      <c r="Q26" s="77"/>
    </row>
    <row r="27" spans="2:17" x14ac:dyDescent="0.3">
      <c r="B27" s="2" t="s">
        <v>40</v>
      </c>
      <c r="F27" s="74"/>
      <c r="G27" s="78"/>
      <c r="H27" s="79"/>
      <c r="I27" s="79"/>
      <c r="M27" s="78"/>
      <c r="N27" s="79"/>
      <c r="O27" s="79"/>
      <c r="P27" s="77"/>
      <c r="Q27" s="77"/>
    </row>
    <row r="28" spans="2:17" x14ac:dyDescent="0.3">
      <c r="B28" s="2" t="s">
        <v>41</v>
      </c>
      <c r="G28" s="80"/>
      <c r="H28" s="81"/>
      <c r="I28" s="81"/>
      <c r="M28" s="82"/>
      <c r="N28" s="81"/>
      <c r="O28" s="81"/>
      <c r="P28" s="77"/>
      <c r="Q28" s="77"/>
    </row>
    <row r="29" spans="2:17" x14ac:dyDescent="0.3">
      <c r="B29" s="2" t="s">
        <v>42</v>
      </c>
    </row>
    <row r="40" spans="3:15" ht="18" x14ac:dyDescent="0.3">
      <c r="C40" s="83" t="s">
        <v>35</v>
      </c>
      <c r="D40" s="84"/>
      <c r="E40" s="85">
        <v>2942034.337489998</v>
      </c>
      <c r="F40" s="85">
        <v>1898033.7644912242</v>
      </c>
      <c r="G40" s="85">
        <v>366829</v>
      </c>
      <c r="H40" s="85">
        <v>2607938.3803267996</v>
      </c>
      <c r="I40" s="85">
        <v>1704807.2133788054</v>
      </c>
      <c r="J40" s="85">
        <v>1013951.0043600018</v>
      </c>
      <c r="K40" s="85">
        <v>679244.3532600028</v>
      </c>
      <c r="L40" s="86">
        <v>0.88644049700377292</v>
      </c>
      <c r="M40" s="86">
        <v>0.89819646271455345</v>
      </c>
      <c r="N40" s="86">
        <v>0.3446428178758294</v>
      </c>
      <c r="O40" s="86">
        <v>0.35786737094325455</v>
      </c>
    </row>
    <row r="41" spans="3:15" ht="18" x14ac:dyDescent="0.3">
      <c r="C41" s="87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</row>
    <row r="42" spans="3:15" ht="18" x14ac:dyDescent="0.3">
      <c r="C42" s="83" t="s">
        <v>36</v>
      </c>
      <c r="D42" s="84"/>
      <c r="E42" s="85">
        <f>E40-E10</f>
        <v>0</v>
      </c>
      <c r="F42" s="85">
        <f t="shared" ref="F42" si="7">F40-F10</f>
        <v>0</v>
      </c>
      <c r="G42" s="85">
        <f>G10-G40</f>
        <v>1458</v>
      </c>
      <c r="H42" s="85">
        <f t="shared" ref="H42:O42" si="8">H10-H40</f>
        <v>46532.742439999711</v>
      </c>
      <c r="I42" s="85">
        <f>I10-I40</f>
        <v>28578.771545004332</v>
      </c>
      <c r="J42" s="85">
        <f t="shared" si="8"/>
        <v>22488.394449999789</v>
      </c>
      <c r="K42" s="85">
        <f t="shared" si="8"/>
        <v>13847.254150000284</v>
      </c>
      <c r="L42" s="90">
        <f t="shared" si="8"/>
        <v>1.5816519150384623E-2</v>
      </c>
      <c r="M42" s="90">
        <f t="shared" si="8"/>
        <v>1.5057040648939646E-2</v>
      </c>
      <c r="N42" s="90">
        <f t="shared" si="8"/>
        <v>7.6438246023959877E-3</v>
      </c>
      <c r="O42" s="90">
        <f t="shared" si="8"/>
        <v>7.2955784080648844E-3</v>
      </c>
    </row>
    <row r="43" spans="3:15" ht="18" x14ac:dyDescent="0.3">
      <c r="C43" s="87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</row>
    <row r="44" spans="3:15" ht="18" x14ac:dyDescent="0.3">
      <c r="C44" s="83" t="s">
        <v>37</v>
      </c>
      <c r="D44" s="84"/>
      <c r="E44" s="91">
        <v>0</v>
      </c>
      <c r="F44" s="91">
        <v>0</v>
      </c>
      <c r="G44" s="91">
        <v>0</v>
      </c>
      <c r="H44" s="91">
        <v>0</v>
      </c>
      <c r="I44" s="91">
        <v>0</v>
      </c>
      <c r="J44" s="91">
        <v>0</v>
      </c>
      <c r="K44" s="91">
        <v>0</v>
      </c>
      <c r="L44" s="92"/>
      <c r="M44" s="92"/>
      <c r="N44" s="92"/>
      <c r="O44" s="92"/>
    </row>
    <row r="45" spans="3:15" ht="18" x14ac:dyDescent="0.3">
      <c r="C45" s="87"/>
      <c r="D45" s="88"/>
      <c r="E45" s="93"/>
      <c r="F45" s="93"/>
      <c r="G45" s="93"/>
      <c r="H45" s="93"/>
      <c r="I45" s="93"/>
      <c r="J45" s="93"/>
      <c r="K45" s="93"/>
      <c r="L45" s="89"/>
      <c r="M45" s="89"/>
      <c r="N45" s="89"/>
      <c r="O45" s="89"/>
    </row>
    <row r="46" spans="3:15" ht="18" x14ac:dyDescent="0.3">
      <c r="C46" s="83" t="s">
        <v>38</v>
      </c>
      <c r="D46" s="84"/>
      <c r="E46" s="91">
        <v>0</v>
      </c>
      <c r="F46" s="91">
        <v>0</v>
      </c>
      <c r="G46" s="91">
        <v>0</v>
      </c>
      <c r="H46" s="91">
        <v>0</v>
      </c>
      <c r="I46" s="91">
        <v>0</v>
      </c>
      <c r="J46" s="91">
        <v>0</v>
      </c>
      <c r="K46" s="91">
        <v>0</v>
      </c>
      <c r="L46" s="92"/>
      <c r="M46" s="92"/>
      <c r="N46" s="92"/>
      <c r="O46" s="92"/>
    </row>
  </sheetData>
  <mergeCells count="12">
    <mergeCell ref="H7:I7"/>
    <mergeCell ref="J7:K7"/>
    <mergeCell ref="B5:C8"/>
    <mergeCell ref="D5:D8"/>
    <mergeCell ref="E5:F5"/>
    <mergeCell ref="G5:I5"/>
    <mergeCell ref="J5:K5"/>
    <mergeCell ref="L5:O5"/>
    <mergeCell ref="G6:G7"/>
    <mergeCell ref="L6:M6"/>
    <mergeCell ref="N6:O6"/>
    <mergeCell ref="E7:F7"/>
  </mergeCells>
  <conditionalFormatting sqref="H28:I28">
    <cfRule type="cellIs" dxfId="1" priority="1" operator="notEqual">
      <formula>0</formula>
    </cfRule>
  </conditionalFormatting>
  <conditionalFormatting sqref="N28:O28">
    <cfRule type="cellIs" dxfId="0" priority="2" operator="notEqual">
      <formula>0</formula>
    </cfRule>
  </conditionalFormatting>
  <printOptions horizontalCentered="1"/>
  <pageMargins left="0.19685039370078741" right="0.19685039370078741" top="1.3779527559055118" bottom="0.78740157480314965" header="0.19685039370078741" footer="0.19685039370078741"/>
  <pageSetup paperSize="9" scale="60" orientation="landscape" r:id="rId1"/>
  <headerFooter>
    <oddHeader xml:space="preserve">&amp;L&amp;G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2E5C361E7E4248A70230A7E00D821C" ma:contentTypeVersion="16" ma:contentTypeDescription="Criar um novo documento." ma:contentTypeScope="" ma:versionID="3d757f0bc5ff73222687845c082985f8">
  <xsd:schema xmlns:xsd="http://www.w3.org/2001/XMLSchema" xmlns:xs="http://www.w3.org/2001/XMLSchema" xmlns:p="http://schemas.microsoft.com/office/2006/metadata/properties" xmlns:ns2="0320c702-071d-4011-91cf-0051d6ab68f5" xmlns:ns3="e6ee6660-4776-4585-bb11-ac531f3cff1e" targetNamespace="http://schemas.microsoft.com/office/2006/metadata/properties" ma:root="true" ma:fieldsID="91d63ccc1104fb66928c07e4883b29b7" ns2:_="" ns3:_="">
    <xsd:import namespace="0320c702-071d-4011-91cf-0051d6ab68f5"/>
    <xsd:import namespace="e6ee6660-4776-4585-bb11-ac531f3cff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0c702-071d-4011-91cf-0051d6ab68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m" ma:readOnly="false" ma:fieldId="{5cf76f15-5ced-4ddc-b409-7134ff3c332f}" ma:taxonomyMulti="true" ma:sspId="c7bac931-df5c-491a-b361-d6ab10128a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e6660-4776-4585-bb11-ac531f3cff1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892dfb9-79cb-4381-a269-d7604859a1de}" ma:internalName="TaxCatchAll" ma:showField="CatchAllData" ma:web="e6ee6660-4776-4585-bb11-ac531f3cff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20c702-071d-4011-91cf-0051d6ab68f5">
      <Terms xmlns="http://schemas.microsoft.com/office/infopath/2007/PartnerControls"/>
    </lcf76f155ced4ddcb4097134ff3c332f>
    <TaxCatchAll xmlns="e6ee6660-4776-4585-bb11-ac531f3cff1e" xsi:nil="true"/>
  </documentManagement>
</p:properties>
</file>

<file path=customXml/itemProps1.xml><?xml version="1.0" encoding="utf-8"?>
<ds:datastoreItem xmlns:ds="http://schemas.openxmlformats.org/officeDocument/2006/customXml" ds:itemID="{7696407C-14D1-48D1-9751-4301AE3E9C20}"/>
</file>

<file path=customXml/itemProps2.xml><?xml version="1.0" encoding="utf-8"?>
<ds:datastoreItem xmlns:ds="http://schemas.openxmlformats.org/officeDocument/2006/customXml" ds:itemID="{112A7B8D-0934-45E8-8246-25CE8C6C4035}"/>
</file>

<file path=customXml/itemProps3.xml><?xml version="1.0" encoding="utf-8"?>
<ds:datastoreItem xmlns:ds="http://schemas.openxmlformats.org/officeDocument/2006/customXml" ds:itemID="{20A16D35-2DF6-46FF-8E19-7D6E1C52D0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QS_Domínio</vt:lpstr>
      <vt:lpstr>QS_Domínio!Área_de_Impressão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Silva</dc:creator>
  <cp:lastModifiedBy>Ana Paula Silva</cp:lastModifiedBy>
  <dcterms:created xsi:type="dcterms:W3CDTF">2026-07-07T14:06:15Z</dcterms:created>
  <dcterms:modified xsi:type="dcterms:W3CDTF">2026-07-07T14:08:21Z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0x010100362E5C361E7E4248A70230A7E00D821C</vt:lpwstr>
  </property>
</Properties>
</file>