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pepacc.sharepoint.com/sites/AMP/Documentos Partilhados/PEPAC 2023-2027/13.MONITORIZAÇÃO/02_ACOMPANHAMENTO/Operacional/"/>
    </mc:Choice>
  </mc:AlternateContent>
  <xr:revisionPtr revIDLastSave="17" documentId="8_{41CEE70A-48CD-4250-85DB-E95CBBFFEB75}" xr6:coauthVersionLast="47" xr6:coauthVersionMax="47" xr10:uidLastSave="{40FA1032-FFC6-42DB-8DCE-0043F9A93929}"/>
  <bookViews>
    <workbookView xWindow="1170" yWindow="0" windowWidth="27600" windowHeight="15585" xr2:uid="{0D850C22-674D-4715-94E8-BEC5A470C6DA}"/>
  </bookViews>
  <sheets>
    <sheet name="Candidaturas" sheetId="2" r:id="rId1"/>
  </sheets>
  <definedNames>
    <definedName name="_xlnm._FilterDatabase" localSheetId="0" hidden="1">Candidaturas!$B$4:$P$8</definedName>
    <definedName name="_xlnm.Print_Area" localSheetId="0">Candidaturas!$B$1:$P$86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6" i="2" l="1"/>
  <c r="G26" i="2"/>
  <c r="H26" i="2"/>
  <c r="I26" i="2"/>
  <c r="J26" i="2"/>
  <c r="K26" i="2"/>
  <c r="L26" i="2"/>
  <c r="M26" i="2"/>
  <c r="D75" i="2"/>
  <c r="M75" i="2"/>
  <c r="L75" i="2"/>
  <c r="K75" i="2"/>
  <c r="J75" i="2"/>
  <c r="I75" i="2"/>
  <c r="H75" i="2"/>
  <c r="G75" i="2"/>
  <c r="F75" i="2"/>
  <c r="E75" i="2"/>
  <c r="S71" i="2"/>
  <c r="S69" i="2"/>
  <c r="S79" i="2" l="1"/>
  <c r="S80" i="2"/>
  <c r="S77" i="2"/>
  <c r="S78" i="2"/>
  <c r="S76" i="2"/>
  <c r="N55" i="2"/>
  <c r="O55" i="2"/>
  <c r="O75" i="2"/>
  <c r="N75" i="2"/>
  <c r="S75" i="2" s="1"/>
  <c r="S59" i="2"/>
  <c r="P55" i="2" l="1"/>
  <c r="P75" i="2"/>
  <c r="O72" i="2" l="1"/>
  <c r="G72" i="2"/>
  <c r="I72" i="2"/>
  <c r="K72" i="2"/>
  <c r="I35" i="2"/>
  <c r="O54" i="2"/>
  <c r="G63" i="2"/>
  <c r="O35" i="2"/>
  <c r="K35" i="2"/>
  <c r="I81" i="2"/>
  <c r="K54" i="2"/>
  <c r="K44" i="2"/>
  <c r="I40" i="2"/>
  <c r="I63" i="2"/>
  <c r="O44" i="2"/>
  <c r="K63" i="2"/>
  <c r="K40" i="2"/>
  <c r="I44" i="2"/>
  <c r="I54" i="2"/>
  <c r="K81" i="2"/>
  <c r="O63" i="2"/>
  <c r="O40" i="2"/>
  <c r="O81" i="2"/>
  <c r="G40" i="2" l="1"/>
  <c r="G54" i="2"/>
  <c r="G35" i="2"/>
  <c r="G44" i="2"/>
  <c r="G39" i="2" s="1"/>
  <c r="G81" i="2"/>
  <c r="G70" i="2" s="1"/>
  <c r="F72" i="2"/>
  <c r="J72" i="2"/>
  <c r="L72" i="2"/>
  <c r="M72" i="2"/>
  <c r="N72" i="2"/>
  <c r="P72" i="2"/>
  <c r="O39" i="2"/>
  <c r="H81" i="2"/>
  <c r="J81" i="2"/>
  <c r="M81" i="2"/>
  <c r="P40" i="2"/>
  <c r="H54" i="2"/>
  <c r="N81" i="2"/>
  <c r="P54" i="2"/>
  <c r="F81" i="2"/>
  <c r="P81" i="2"/>
  <c r="P70" i="2" s="1"/>
  <c r="M54" i="2"/>
  <c r="L63" i="2"/>
  <c r="P35" i="2"/>
  <c r="H40" i="2"/>
  <c r="J40" i="2"/>
  <c r="M40" i="2"/>
  <c r="M63" i="2"/>
  <c r="L81" i="2"/>
  <c r="N40" i="2"/>
  <c r="F54" i="2"/>
  <c r="N63" i="2"/>
  <c r="H44" i="2"/>
  <c r="H39" i="2" s="1"/>
  <c r="P63" i="2"/>
  <c r="K39" i="2"/>
  <c r="N54" i="2"/>
  <c r="J63" i="2"/>
  <c r="M35" i="2"/>
  <c r="J44" i="2"/>
  <c r="J54" i="2"/>
  <c r="F40" i="2"/>
  <c r="L44" i="2"/>
  <c r="L54" i="2"/>
  <c r="F63" i="2"/>
  <c r="I39" i="2"/>
  <c r="M44" i="2"/>
  <c r="H63" i="2"/>
  <c r="N44" i="2"/>
  <c r="L40" i="2"/>
  <c r="P44" i="2"/>
  <c r="F44" i="2"/>
  <c r="O70" i="2"/>
  <c r="K70" i="2"/>
  <c r="I70" i="2"/>
  <c r="P60" i="2"/>
  <c r="O60" i="2"/>
  <c r="O53" i="2" s="1"/>
  <c r="N60" i="2"/>
  <c r="M60" i="2"/>
  <c r="L60" i="2"/>
  <c r="K60" i="2"/>
  <c r="K53" i="2" s="1"/>
  <c r="J60" i="2"/>
  <c r="I60" i="2"/>
  <c r="I53" i="2" s="1"/>
  <c r="H60" i="2"/>
  <c r="H53" i="2" s="1"/>
  <c r="G60" i="2"/>
  <c r="G53" i="2" s="1"/>
  <c r="F60" i="2"/>
  <c r="F70" i="2" l="1"/>
  <c r="M39" i="2"/>
  <c r="F53" i="2"/>
  <c r="L35" i="2"/>
  <c r="J70" i="2"/>
  <c r="H35" i="2"/>
  <c r="F39" i="2"/>
  <c r="M53" i="2"/>
  <c r="H72" i="2"/>
  <c r="H70" i="2" s="1"/>
  <c r="N35" i="2"/>
  <c r="D72" i="2"/>
  <c r="P39" i="2"/>
  <c r="N39" i="2"/>
  <c r="H13" i="2"/>
  <c r="H12" i="2" s="1"/>
  <c r="K13" i="2"/>
  <c r="K12" i="2" s="1"/>
  <c r="L13" i="2"/>
  <c r="L12" i="2" s="1"/>
  <c r="I13" i="2"/>
  <c r="I12" i="2" s="1"/>
  <c r="M13" i="2"/>
  <c r="M12" i="2" s="1"/>
  <c r="M70" i="2"/>
  <c r="J13" i="2"/>
  <c r="J12" i="2" s="1"/>
  <c r="N70" i="2"/>
  <c r="G13" i="2"/>
  <c r="G12" i="2" s="1"/>
  <c r="P53" i="2"/>
  <c r="F13" i="2"/>
  <c r="F12" i="2" s="1"/>
  <c r="J39" i="2"/>
  <c r="D54" i="2"/>
  <c r="S54" i="2" s="1"/>
  <c r="N53" i="2"/>
  <c r="L70" i="2"/>
  <c r="D81" i="2"/>
  <c r="S81" i="2" s="1"/>
  <c r="D44" i="2"/>
  <c r="S44" i="2" s="1"/>
  <c r="L39" i="2"/>
  <c r="D60" i="2"/>
  <c r="S60" i="2" s="1"/>
  <c r="D63" i="2"/>
  <c r="S63" i="2" s="1"/>
  <c r="D30" i="2"/>
  <c r="L53" i="2"/>
  <c r="D40" i="2"/>
  <c r="J53" i="2"/>
  <c r="S11" i="2"/>
  <c r="J35" i="2" l="1"/>
  <c r="D35" i="2"/>
  <c r="F35" i="2"/>
  <c r="D39" i="2"/>
  <c r="D70" i="2"/>
  <c r="S70" i="2" s="1"/>
  <c r="D29" i="2"/>
  <c r="S72" i="2"/>
  <c r="D53" i="2"/>
  <c r="S53" i="2" s="1"/>
  <c r="G30" i="2"/>
  <c r="F30" i="2"/>
  <c r="F29" i="2" l="1"/>
  <c r="F10" i="2" s="1"/>
  <c r="G29" i="2"/>
  <c r="G10" i="2" s="1"/>
  <c r="S83" i="2"/>
  <c r="S82" i="2"/>
  <c r="S58" i="2"/>
  <c r="S45" i="2"/>
  <c r="S43" i="2"/>
  <c r="S22" i="2"/>
  <c r="O20" i="2" l="1"/>
  <c r="O21" i="2"/>
  <c r="O19" i="2"/>
  <c r="E26" i="2"/>
  <c r="O18" i="2"/>
  <c r="O17" i="2"/>
  <c r="O16" i="2"/>
  <c r="O15" i="2"/>
  <c r="D13" i="2"/>
  <c r="D26" i="2"/>
  <c r="S41" i="2"/>
  <c r="S74" i="2"/>
  <c r="S38" i="2"/>
  <c r="S56" i="2"/>
  <c r="S73" i="2"/>
  <c r="S42" i="2"/>
  <c r="S37" i="2"/>
  <c r="S52" i="2"/>
  <c r="S68" i="2"/>
  <c r="S67" i="2"/>
  <c r="S36" i="2"/>
  <c r="S51" i="2"/>
  <c r="S34" i="2"/>
  <c r="S50" i="2"/>
  <c r="S66" i="2"/>
  <c r="S33" i="2"/>
  <c r="S49" i="2"/>
  <c r="S65" i="2"/>
  <c r="S32" i="2"/>
  <c r="S64" i="2"/>
  <c r="S31" i="2"/>
  <c r="S47" i="2"/>
  <c r="S62" i="2"/>
  <c r="S57" i="2"/>
  <c r="S48" i="2"/>
  <c r="S23" i="2"/>
  <c r="S46" i="2"/>
  <c r="S61" i="2"/>
  <c r="P25" i="2"/>
  <c r="O30" i="2"/>
  <c r="O29" i="2" s="1"/>
  <c r="J30" i="2"/>
  <c r="L30" i="2"/>
  <c r="M30" i="2"/>
  <c r="N30" i="2"/>
  <c r="K30" i="2"/>
  <c r="P30" i="2"/>
  <c r="H30" i="2"/>
  <c r="I30" i="2"/>
  <c r="O14" i="2"/>
  <c r="N24" i="2"/>
  <c r="P24" i="2"/>
  <c r="N15" i="2"/>
  <c r="P15" i="2"/>
  <c r="N16" i="2"/>
  <c r="P16" i="2"/>
  <c r="P17" i="2"/>
  <c r="N17" i="2"/>
  <c r="N18" i="2"/>
  <c r="P18" i="2"/>
  <c r="P19" i="2"/>
  <c r="N19" i="2"/>
  <c r="P20" i="2"/>
  <c r="N20" i="2"/>
  <c r="P21" i="2"/>
  <c r="N21" i="2"/>
  <c r="P14" i="2"/>
  <c r="N14" i="2"/>
  <c r="O25" i="2"/>
  <c r="O24" i="2"/>
  <c r="N25" i="2"/>
  <c r="O28" i="2"/>
  <c r="O27" i="2"/>
  <c r="N27" i="2"/>
  <c r="P27" i="2"/>
  <c r="P28" i="2"/>
  <c r="N28" i="2"/>
  <c r="N29" i="2" l="1"/>
  <c r="P29" i="2"/>
  <c r="L29" i="2"/>
  <c r="L10" i="2" s="1"/>
  <c r="L8" i="2" s="1"/>
  <c r="H29" i="2"/>
  <c r="H10" i="2" s="1"/>
  <c r="H8" i="2" s="1"/>
  <c r="J29" i="2"/>
  <c r="J10" i="2" s="1"/>
  <c r="M29" i="2"/>
  <c r="M10" i="2" s="1"/>
  <c r="K29" i="2"/>
  <c r="K10" i="2" s="1"/>
  <c r="K8" i="2" s="1"/>
  <c r="I29" i="2"/>
  <c r="I10" i="2" s="1"/>
  <c r="I8" i="2" s="1"/>
  <c r="S15" i="2"/>
  <c r="S28" i="2"/>
  <c r="S18" i="2"/>
  <c r="S24" i="2"/>
  <c r="S21" i="2"/>
  <c r="S17" i="2"/>
  <c r="D12" i="2"/>
  <c r="D10" i="2" s="1"/>
  <c r="D8" i="2" s="1"/>
  <c r="O26" i="2"/>
  <c r="S20" i="2"/>
  <c r="S25" i="2"/>
  <c r="S16" i="2"/>
  <c r="S19" i="2"/>
  <c r="N13" i="2"/>
  <c r="P26" i="2"/>
  <c r="P13" i="2"/>
  <c r="S27" i="2"/>
  <c r="N26" i="2"/>
  <c r="M8" i="2"/>
  <c r="S14" i="2"/>
  <c r="S35" i="2"/>
  <c r="S30" i="2"/>
  <c r="S40" i="2"/>
  <c r="G8" i="2"/>
  <c r="F8" i="2"/>
  <c r="J8" i="2"/>
  <c r="P12" i="2" l="1"/>
  <c r="P10" i="2" s="1"/>
  <c r="P8" i="2" s="1"/>
  <c r="N12" i="2"/>
  <c r="N10" i="2" s="1"/>
  <c r="S13" i="2"/>
  <c r="S26" i="2"/>
  <c r="S39" i="2"/>
  <c r="S29" i="2"/>
  <c r="S12" i="2" l="1"/>
  <c r="N8" i="2"/>
  <c r="S8" i="2" s="1"/>
  <c r="E72" i="2" l="1"/>
  <c r="E81" i="2"/>
  <c r="E40" i="2"/>
  <c r="E44" i="2"/>
  <c r="E35" i="2"/>
  <c r="E63" i="2"/>
  <c r="E60" i="2"/>
  <c r="E54" i="2"/>
  <c r="E30" i="2"/>
  <c r="S10" i="2"/>
  <c r="E53" i="2" l="1"/>
  <c r="E39" i="2"/>
  <c r="E29" i="2"/>
  <c r="E70" i="2"/>
  <c r="O13" i="2"/>
  <c r="O12" i="2" s="1"/>
  <c r="E13" i="2"/>
  <c r="E12" i="2" s="1"/>
  <c r="O10" i="2" l="1"/>
  <c r="O8" i="2" s="1"/>
  <c r="E10" i="2"/>
  <c r="E8" i="2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46D730E-98AB-4B63-90C0-972DCE6C29B6}" keepAlive="1" name="Consulta - T_1_Valores_aviso" description="Ligação à consulta 'T_1_Valores_aviso' no livro." type="5" refreshedVersion="8" background="1" saveData="1">
    <dbPr connection="Provider=Microsoft.Mashup.OleDb.1;Data Source=$Workbook$;Location=T_1_Valores_aviso;Extended Properties=&quot;&quot;" command="SELECT * FROM [T_1_Valores_aviso]"/>
  </connection>
</connections>
</file>

<file path=xl/sharedStrings.xml><?xml version="1.0" encoding="utf-8"?>
<sst xmlns="http://schemas.openxmlformats.org/spreadsheetml/2006/main" count="153" uniqueCount="139">
  <si>
    <t>Nº</t>
  </si>
  <si>
    <t>TOTAL PEPAC CONTINENTE</t>
  </si>
  <si>
    <t>Em
análise</t>
  </si>
  <si>
    <t>Analisadas</t>
  </si>
  <si>
    <t>Não
aprovadas</t>
  </si>
  <si>
    <t>Aprovadas</t>
  </si>
  <si>
    <t>(mil euros)</t>
  </si>
  <si>
    <t>Invest. Total</t>
  </si>
  <si>
    <t>Despesa Pública</t>
  </si>
  <si>
    <t>Enviadas
para contratação
(N.º)</t>
  </si>
  <si>
    <t>TOTAL EIXO C. DESENVOLVIMENTO RURAL</t>
  </si>
  <si>
    <t>C.1. Gestão Ambiental e Climática</t>
  </si>
  <si>
    <t>C.1.1. Compromissos agroambientais e clima</t>
  </si>
  <si>
    <t>C.1.1.1.1.1</t>
  </si>
  <si>
    <t>Conservação do solo - Sementeira direta</t>
  </si>
  <si>
    <t>C.1.1.1.1.2</t>
  </si>
  <si>
    <t>Conservação do solo - Enrelvamento</t>
  </si>
  <si>
    <t>C.1.1.1.1.3</t>
  </si>
  <si>
    <t>Conservação do solo - Pastagens biodiversas</t>
  </si>
  <si>
    <t>C.1.1.1.2</t>
  </si>
  <si>
    <t>Uso eficiente da água</t>
  </si>
  <si>
    <t>C.1.1.2.1</t>
  </si>
  <si>
    <t>Montados e lameiros</t>
  </si>
  <si>
    <t>C.1.1.2.2</t>
  </si>
  <si>
    <t>Culturas permanentes e paisagens tradicionais</t>
  </si>
  <si>
    <t>C.1.1.3</t>
  </si>
  <si>
    <t>Mosaico agroflorestal</t>
  </si>
  <si>
    <t>C.1.1.4</t>
  </si>
  <si>
    <t>Manutenção de raças autóctones</t>
  </si>
  <si>
    <t>C.1.1.5</t>
  </si>
  <si>
    <t>C.1.1.6</t>
  </si>
  <si>
    <t>Apoio à apicultura para a biodiversidade</t>
  </si>
  <si>
    <t>C.1.1.7</t>
  </si>
  <si>
    <t xml:space="preserve">Produção Integrada-PRODI  </t>
  </si>
  <si>
    <t>C.1.1.8</t>
  </si>
  <si>
    <t>Agricultura biológica (Conversão e Manutenção)</t>
  </si>
  <si>
    <t>C.1.2. Manutenção da atividade agrícola em zonas com condicionantes</t>
  </si>
  <si>
    <t>C.1.2.1</t>
  </si>
  <si>
    <t>Apoio às zonas com condicionantes naturais</t>
  </si>
  <si>
    <t>C.1.2.2</t>
  </si>
  <si>
    <t>Pagamento rede natura</t>
  </si>
  <si>
    <t xml:space="preserve"> C.2. Investimento e Rejuvenescimento</t>
  </si>
  <si>
    <t>C.2.1. Investimentos na exploração agrícola</t>
  </si>
  <si>
    <t>C.2.1.1</t>
  </si>
  <si>
    <t>Investimento produtivo agrícola - Modernização</t>
  </si>
  <si>
    <t>C.2.1.2</t>
  </si>
  <si>
    <t>Investimento produtivo agrícola - Desempenho ambiental</t>
  </si>
  <si>
    <t>C.2.1.3</t>
  </si>
  <si>
    <t>Investimentos não produtivos</t>
  </si>
  <si>
    <t>C.2.1.4</t>
  </si>
  <si>
    <t>Investimento produtivo agrícola - Instrumento Financeiro</t>
  </si>
  <si>
    <t>C.2.2. Instalação de jovens agricultores</t>
  </si>
  <si>
    <t>C.2.2.1</t>
  </si>
  <si>
    <t>Prémio instalação jovens agricultores</t>
  </si>
  <si>
    <t>C.2.2.2</t>
  </si>
  <si>
    <t>Investimento produtivo jovens agricultores</t>
  </si>
  <si>
    <t>C.2.2.3</t>
  </si>
  <si>
    <t>Investimento produtivo jovens agricultores - Instrumento Financeiro</t>
  </si>
  <si>
    <t xml:space="preserve"> C.3. Sustentabilidade das Zonas Rurais</t>
  </si>
  <si>
    <t>C.3.1. Investimentos na bioeconomia de base agrícola/florestal</t>
  </si>
  <si>
    <t>C.3.1.1</t>
  </si>
  <si>
    <t>Investimento produtivo bioeconomia - Modernização</t>
  </si>
  <si>
    <t>C.3.1.2</t>
  </si>
  <si>
    <t>Investimento na bioeconomia - Desempenho ambiental</t>
  </si>
  <si>
    <t>C.3.1.3</t>
  </si>
  <si>
    <t>Investimento produtivo bioeconomia - Instrumento Financeiro</t>
  </si>
  <si>
    <t>C.3.2. Silvicultura sustentável</t>
  </si>
  <si>
    <t>C.3.2.1</t>
  </si>
  <si>
    <t>Florestação de terras agrícolas e não-agrícolas</t>
  </si>
  <si>
    <t>C.3.2.2</t>
  </si>
  <si>
    <t>Instalação de sistemas agroflorestais</t>
  </si>
  <si>
    <t>C.3.2.3</t>
  </si>
  <si>
    <t>Prevenção da floresta contra agentes bióticos e abióticos</t>
  </si>
  <si>
    <t>C.3.2.4</t>
  </si>
  <si>
    <t>C.3.2.5</t>
  </si>
  <si>
    <t>Promoção dos serviços de ecossistema</t>
  </si>
  <si>
    <t>C.3.2.6</t>
  </si>
  <si>
    <t>Melhoria do valor económico das florestas</t>
  </si>
  <si>
    <t>C.3.2.7</t>
  </si>
  <si>
    <t>Gestão da fauna selvagem</t>
  </si>
  <si>
    <t>C.3.2.8</t>
  </si>
  <si>
    <t>Prémio à perda de rendimento e à manutenção de investimentos florestais</t>
  </si>
  <si>
    <t>C.4. Risco e Organização da Produção</t>
  </si>
  <si>
    <t>C.4.1. Gestão de riscos</t>
  </si>
  <si>
    <t>C.4.1.1</t>
  </si>
  <si>
    <t>Seguros</t>
  </si>
  <si>
    <t>C.4.1.2</t>
  </si>
  <si>
    <t>Prevenção de calamidades e catástrofes naturais</t>
  </si>
  <si>
    <t>C.4.1.3</t>
  </si>
  <si>
    <t>Restabelecimento do potencial produtivo</t>
  </si>
  <si>
    <t>C.4.1.4</t>
  </si>
  <si>
    <t>Fundo de emergência rural</t>
  </si>
  <si>
    <t>C.4.3. Organização da produção</t>
  </si>
  <si>
    <t>C.4.3.1</t>
  </si>
  <si>
    <t>C.4.3.2</t>
  </si>
  <si>
    <t>C.5. Conhecimento</t>
  </si>
  <si>
    <t>TOTAL EIXO D. ABORDAGEM TERRITORIAL INTEGRADA</t>
  </si>
  <si>
    <t>D.1. Desenvolvimento local de base comunitária</t>
  </si>
  <si>
    <t>D.2. Programas de Ação em Áreas Sensíveis</t>
  </si>
  <si>
    <t>D.3. Regadios Coletivos Sustentáveis</t>
  </si>
  <si>
    <t>Conservação e melhoramento de recursos genéticos</t>
  </si>
  <si>
    <t>Restabelecimento do potencial silvícola</t>
  </si>
  <si>
    <t>Dados reportados a:</t>
  </si>
  <si>
    <t>Monitorização Operacional</t>
  </si>
  <si>
    <t>[1] Exclui candidaturas canceladas e desistidas, bem como projetos transitados.</t>
  </si>
  <si>
    <t>Submetidas</t>
  </si>
  <si>
    <t>Total de Candidaturas [1]</t>
  </si>
  <si>
    <r>
      <rPr>
        <u/>
        <sz val="11"/>
        <color theme="1"/>
        <rFont val="Aptos Display"/>
        <family val="2"/>
      </rPr>
      <t>Notas</t>
    </r>
    <r>
      <rPr>
        <sz val="11"/>
        <color theme="1"/>
        <rFont val="Aptos Display"/>
        <family val="2"/>
      </rPr>
      <t>:</t>
    </r>
  </si>
  <si>
    <t>Código e designação</t>
  </si>
  <si>
    <t>C.5.3</t>
  </si>
  <si>
    <t>C.5.5</t>
  </si>
  <si>
    <t>D.1.2</t>
  </si>
  <si>
    <t>D.3.1</t>
  </si>
  <si>
    <t>D.3.2</t>
  </si>
  <si>
    <t>C.5.1</t>
  </si>
  <si>
    <t>C.5.2</t>
  </si>
  <si>
    <t>C.5.4</t>
  </si>
  <si>
    <t>Apoio à promoção de produtos de qualidade</t>
  </si>
  <si>
    <t>C.4.2.</t>
  </si>
  <si>
    <t>Estratégias de desenvolvimento local</t>
  </si>
  <si>
    <r>
      <t>D.1.1</t>
    </r>
    <r>
      <rPr>
        <sz val="11"/>
        <color theme="9" tint="0.79998168889431442"/>
        <rFont val="Aptos Display"/>
        <family val="2"/>
      </rPr>
      <t>*</t>
    </r>
  </si>
  <si>
    <t>Gestão, acompanhamento e avaliação da estratégia e sua animação</t>
  </si>
  <si>
    <t>Desenvolvimento do regadio sustentável</t>
  </si>
  <si>
    <t>Melhoria da sustentabilidade dos regadios existentes</t>
  </si>
  <si>
    <t>Planos zonais agroambientais</t>
  </si>
  <si>
    <t>Gestão do montado por resultados</t>
  </si>
  <si>
    <t>Gestão integrada em zonas críticas</t>
  </si>
  <si>
    <t>Proteção de espécies com estatuto - Superfície agrícola</t>
  </si>
  <si>
    <t>Proteção de espécies com estatuto - Silvoambientais</t>
  </si>
  <si>
    <t>Grupos operacionais para a inovação</t>
  </si>
  <si>
    <t>Formação e informação</t>
  </si>
  <si>
    <t>Aconselhamento</t>
  </si>
  <si>
    <t>Conhecimento - Agroambiental e climático</t>
  </si>
  <si>
    <t>Acompanhamento técnico especializado - Intercâmbio de conhecimento</t>
  </si>
  <si>
    <t>D.2.1</t>
  </si>
  <si>
    <t>D.2.2</t>
  </si>
  <si>
    <t>D.2.3</t>
  </si>
  <si>
    <t>D.2.4</t>
  </si>
  <si>
    <t>D.2.5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</si>
</sst>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orbel"/>
      <family val="2"/>
      <scheme val="minor"/>
    </font>
    <font>
      <sz val="10"/>
      <name val="Arial"/>
      <family val="2"/>
    </font>
    <font>
      <sz val="8"/>
      <name val="Corbel"/>
      <family val="2"/>
      <scheme val="minor"/>
    </font>
    <font>
      <sz val="11"/>
      <color rgb="FFFFFFFF"/>
      <name val="Aptos Display"/>
      <family val="2"/>
    </font>
    <font>
      <b/>
      <sz val="11"/>
      <color rgb="FFFFFFFF"/>
      <name val="Aptos Display"/>
      <family val="2"/>
    </font>
    <font>
      <b/>
      <sz val="11"/>
      <color theme="7" tint="-0.499984740745262"/>
      <name val="Aptos Display"/>
      <family val="2"/>
    </font>
    <font>
      <sz val="11"/>
      <color theme="1"/>
      <name val="Aptos Display"/>
      <family val="2"/>
    </font>
    <font>
      <sz val="11"/>
      <name val="Aptos Display"/>
      <family val="2"/>
    </font>
    <font>
      <sz val="11"/>
      <color theme="0"/>
      <name val="Aptos Display"/>
      <family val="2"/>
    </font>
    <font>
      <b/>
      <sz val="11"/>
      <color theme="1"/>
      <name val="Aptos Display"/>
      <family val="2"/>
    </font>
    <font>
      <sz val="11"/>
      <color theme="1" tint="0.249977111117893"/>
      <name val="Aptos Display"/>
      <family val="2"/>
    </font>
    <font>
      <b/>
      <sz val="11"/>
      <color theme="1" tint="0.249977111117893"/>
      <name val="Aptos Display"/>
      <family val="2"/>
    </font>
    <font>
      <sz val="11"/>
      <color theme="1" tint="0.14999847407452621"/>
      <name val="Aptos Display"/>
      <family val="2"/>
    </font>
    <font>
      <b/>
      <sz val="11"/>
      <color theme="4" tint="0.79998168889431442"/>
      <name val="Aptos Display"/>
      <family val="2"/>
    </font>
    <font>
      <u/>
      <sz val="11"/>
      <color theme="1"/>
      <name val="Aptos Display"/>
      <family val="2"/>
    </font>
    <font>
      <b/>
      <sz val="26"/>
      <color theme="1"/>
      <name val="Aptos Display"/>
      <family val="2"/>
    </font>
    <font>
      <b/>
      <sz val="12"/>
      <color rgb="FFFFFFFF"/>
      <name val="Aptos Display"/>
      <family val="2"/>
    </font>
    <font>
      <sz val="12"/>
      <color theme="1" tint="0.249977111117893"/>
      <name val="Aptos Display"/>
      <family val="2"/>
    </font>
    <font>
      <b/>
      <sz val="12"/>
      <color theme="7" tint="-0.499984740745262"/>
      <name val="Aptos Display"/>
      <family val="2"/>
    </font>
    <font>
      <sz val="12"/>
      <color theme="1"/>
      <name val="Aptos Display"/>
      <family val="2"/>
    </font>
    <font>
      <sz val="6"/>
      <color theme="0" tint="-0.499984740745262"/>
      <name val="Corbel"/>
      <family val="2"/>
      <scheme val="minor"/>
    </font>
    <font>
      <sz val="11"/>
      <color theme="9" tint="0.79998168889431442"/>
      <name val="Aptos Display"/>
      <family val="2"/>
    </font>
    <font>
      <b/>
      <sz val="12"/>
      <color theme="1"/>
      <name val="Aptos Display"/>
      <family val="2"/>
    </font>
    <font>
      <b/>
      <sz val="12"/>
      <name val="Aptos Display"/>
      <family val="2"/>
    </font>
  </fonts>
  <fills count="7">
    <fill>
      <patternFill patternType="none"/>
    </fill>
    <fill>
      <patternFill patternType="gray125"/>
    </fill>
    <fill>
      <patternFill patternType="solid">
        <fgColor rgb="FF7E9D3D"/>
        <bgColor indexed="64"/>
      </patternFill>
    </fill>
    <fill>
      <patternFill patternType="solid">
        <fgColor rgb="FF194E50"/>
        <bgColor indexed="64"/>
      </patternFill>
    </fill>
    <fill>
      <patternFill patternType="solid">
        <fgColor rgb="FFD9E8E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theme="2"/>
      </left>
      <right/>
      <top/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3" fillId="0" borderId="0" xfId="0" applyFont="1" applyAlignment="1">
      <alignment vertical="center"/>
    </xf>
    <xf numFmtId="0" fontId="4" fillId="2" borderId="6" xfId="0" applyFont="1" applyFill="1" applyBorder="1" applyAlignment="1">
      <alignment horizontal="left" vertical="center" indent="2"/>
    </xf>
    <xf numFmtId="0" fontId="4" fillId="2" borderId="7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 indent="2"/>
    </xf>
    <xf numFmtId="0" fontId="4" fillId="2" borderId="3" xfId="0" applyFont="1" applyFill="1" applyBorder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4" fillId="3" borderId="7" xfId="0" applyFont="1" applyFill="1" applyBorder="1" applyAlignment="1">
      <alignment vertical="center" wrapText="1"/>
    </xf>
    <xf numFmtId="3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4" borderId="6" xfId="0" applyFont="1" applyFill="1" applyBorder="1" applyAlignment="1">
      <alignment horizontal="left" vertical="center" indent="2"/>
    </xf>
    <xf numFmtId="0" fontId="5" fillId="4" borderId="7" xfId="0" applyFont="1" applyFill="1" applyBorder="1" applyAlignment="1">
      <alignment vertical="center" wrapText="1"/>
    </xf>
    <xf numFmtId="0" fontId="5" fillId="4" borderId="7" xfId="0" applyFont="1" applyFill="1" applyBorder="1" applyAlignment="1">
      <alignment horizontal="left" vertical="center" wrapText="1"/>
    </xf>
    <xf numFmtId="3" fontId="7" fillId="0" borderId="0" xfId="0" applyNumberFormat="1" applyFont="1" applyAlignment="1">
      <alignment vertical="center"/>
    </xf>
    <xf numFmtId="0" fontId="8" fillId="0" borderId="0" xfId="0" applyFont="1"/>
    <xf numFmtId="0" fontId="9" fillId="0" borderId="0" xfId="0" applyFont="1" applyAlignment="1">
      <alignment horizontal="centerContinuous"/>
    </xf>
    <xf numFmtId="0" fontId="6" fillId="0" borderId="0" xfId="0" applyFont="1"/>
    <xf numFmtId="3" fontId="4" fillId="2" borderId="4" xfId="0" applyNumberFormat="1" applyFont="1" applyFill="1" applyBorder="1" applyAlignment="1">
      <alignment horizontal="center" vertical="center" wrapText="1"/>
    </xf>
    <xf numFmtId="3" fontId="3" fillId="2" borderId="5" xfId="0" applyNumberFormat="1" applyFont="1" applyFill="1" applyBorder="1" applyAlignment="1">
      <alignment horizontal="center" vertical="center" wrapText="1"/>
    </xf>
    <xf numFmtId="0" fontId="10" fillId="0" borderId="0" xfId="0" applyFont="1"/>
    <xf numFmtId="3" fontId="10" fillId="0" borderId="0" xfId="0" applyNumberFormat="1" applyFont="1"/>
    <xf numFmtId="0" fontId="8" fillId="0" borderId="0" xfId="0" applyFont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12" fillId="0" borderId="2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3" fontId="6" fillId="0" borderId="0" xfId="0" applyNumberFormat="1" applyFont="1"/>
    <xf numFmtId="0" fontId="15" fillId="0" borderId="0" xfId="0" applyFont="1" applyAlignment="1">
      <alignment horizontal="centerContinuous"/>
    </xf>
    <xf numFmtId="3" fontId="17" fillId="0" borderId="0" xfId="0" applyNumberFormat="1" applyFont="1" applyAlignment="1">
      <alignment vertical="center"/>
    </xf>
    <xf numFmtId="3" fontId="16" fillId="2" borderId="3" xfId="0" applyNumberFormat="1" applyFont="1" applyFill="1" applyBorder="1" applyAlignment="1">
      <alignment horizontal="right" vertical="center"/>
    </xf>
    <xf numFmtId="3" fontId="18" fillId="4" borderId="3" xfId="0" applyNumberFormat="1" applyFont="1" applyFill="1" applyBorder="1" applyAlignment="1">
      <alignment vertical="center"/>
    </xf>
    <xf numFmtId="3" fontId="19" fillId="0" borderId="3" xfId="0" applyNumberFormat="1" applyFont="1" applyBorder="1" applyAlignment="1">
      <alignment vertical="center"/>
    </xf>
    <xf numFmtId="3" fontId="16" fillId="2" borderId="3" xfId="0" applyNumberFormat="1" applyFont="1" applyFill="1" applyBorder="1" applyAlignment="1">
      <alignment vertical="center"/>
    </xf>
    <xf numFmtId="3" fontId="19" fillId="0" borderId="2" xfId="0" applyNumberFormat="1" applyFont="1" applyBorder="1" applyAlignment="1">
      <alignment vertical="center"/>
    </xf>
    <xf numFmtId="3" fontId="19" fillId="0" borderId="0" xfId="0" applyNumberFormat="1" applyFont="1" applyAlignment="1">
      <alignment vertical="center"/>
    </xf>
    <xf numFmtId="0" fontId="20" fillId="5" borderId="0" xfId="0" applyFont="1" applyFill="1" applyAlignment="1">
      <alignment horizontal="center" wrapText="1"/>
    </xf>
    <xf numFmtId="0" fontId="20" fillId="0" borderId="0" xfId="0" applyFont="1" applyAlignment="1">
      <alignment horizontal="center" wrapText="1"/>
    </xf>
    <xf numFmtId="3" fontId="18" fillId="4" borderId="3" xfId="0" applyNumberFormat="1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left" vertical="center" wrapText="1"/>
    </xf>
    <xf numFmtId="3" fontId="19" fillId="6" borderId="3" xfId="0" applyNumberFormat="1" applyFont="1" applyFill="1" applyBorder="1" applyAlignment="1">
      <alignment vertical="center"/>
    </xf>
    <xf numFmtId="3" fontId="18" fillId="4" borderId="3" xfId="0" applyNumberFormat="1" applyFont="1" applyFill="1" applyBorder="1" applyAlignment="1">
      <alignment horizontal="right" vertical="center"/>
    </xf>
    <xf numFmtId="3" fontId="19" fillId="0" borderId="2" xfId="0" applyNumberFormat="1" applyFont="1" applyBorder="1" applyAlignment="1">
      <alignment horizontal="center" vertical="center"/>
    </xf>
    <xf numFmtId="3" fontId="19" fillId="0" borderId="0" xfId="0" applyNumberFormat="1" applyFont="1" applyAlignment="1">
      <alignment horizontal="center" vertical="center"/>
    </xf>
    <xf numFmtId="3" fontId="18" fillId="0" borderId="3" xfId="0" applyNumberFormat="1" applyFont="1" applyBorder="1" applyAlignment="1">
      <alignment horizontal="right" vertical="center"/>
    </xf>
    <xf numFmtId="3" fontId="16" fillId="3" borderId="3" xfId="0" applyNumberFormat="1" applyFont="1" applyFill="1" applyBorder="1" applyAlignment="1">
      <alignment horizontal="right" vertical="center"/>
    </xf>
    <xf numFmtId="3" fontId="17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/>
    </xf>
    <xf numFmtId="14" fontId="6" fillId="0" borderId="0" xfId="0" applyNumberFormat="1" applyFont="1" applyAlignment="1">
      <alignment horizontal="left"/>
    </xf>
    <xf numFmtId="0" fontId="16" fillId="3" borderId="8" xfId="0" applyFont="1" applyFill="1" applyBorder="1" applyAlignment="1">
      <alignment horizontal="center" vertical="center" wrapText="1"/>
    </xf>
    <xf numFmtId="0" fontId="16" fillId="3" borderId="9" xfId="0" applyFont="1" applyFill="1" applyBorder="1" applyAlignment="1">
      <alignment horizontal="center" vertical="center" wrapText="1"/>
    </xf>
    <xf numFmtId="0" fontId="16" fillId="3" borderId="10" xfId="0" applyFont="1" applyFill="1" applyBorder="1" applyAlignment="1">
      <alignment horizontal="center" vertical="center" wrapText="1"/>
    </xf>
    <xf numFmtId="0" fontId="16" fillId="3" borderId="11" xfId="0" applyFont="1" applyFill="1" applyBorder="1" applyAlignment="1">
      <alignment horizontal="center" vertical="center" wrapText="1"/>
    </xf>
    <xf numFmtId="0" fontId="16" fillId="3" borderId="12" xfId="0" applyFont="1" applyFill="1" applyBorder="1" applyAlignment="1">
      <alignment horizontal="center" vertical="center" wrapText="1"/>
    </xf>
    <xf numFmtId="0" fontId="16" fillId="3" borderId="13" xfId="0" applyFont="1" applyFill="1" applyBorder="1" applyAlignment="1">
      <alignment horizontal="center" vertical="center" wrapText="1"/>
    </xf>
    <xf numFmtId="3" fontId="4" fillId="2" borderId="3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horizontal="center" vertical="center" wrapText="1"/>
    </xf>
    <xf numFmtId="3" fontId="22" fillId="6" borderId="3" xfId="0" applyNumberFormat="1" applyFont="1" applyFill="1" applyBorder="1" applyAlignment="1">
      <alignment vertical="center"/>
    </xf>
    <xf numFmtId="3" fontId="22" fillId="0" borderId="3" xfId="0" applyNumberFormat="1" applyFont="1" applyBorder="1" applyAlignment="1">
      <alignment vertical="center"/>
    </xf>
    <xf numFmtId="3" fontId="23" fillId="0" borderId="3" xfId="0" applyNumberFormat="1" applyFont="1" applyBorder="1" applyAlignment="1">
      <alignment horizontal="right" vertical="center"/>
    </xf>
  </cellXfs>
  <cellStyles count="2">
    <cellStyle name="Normal" xfId="0" builtinId="0"/>
    <cellStyle name="Normal 2" xfId="1" xr:uid="{566C9529-B2AD-4C92-B389-F0EB86E128C6}"/>
  </cellStyles>
  <dxfs count="0"/>
  <tableStyles count="0" defaultTableStyle="TableStyleMedium2" defaultPivotStyle="PivotStyleLight16"/>
  <colors>
    <mruColors>
      <color rgb="FF66FF99"/>
      <color rgb="FF99FF99"/>
      <color rgb="FF194E50"/>
      <color rgb="FFFFFFFF"/>
      <color rgb="FF7E9D3D"/>
      <color rgb="FFD9E8E9"/>
      <color rgb="FFF5FDCF"/>
      <color rgb="FFE2F5F6"/>
      <color rgb="FFD6F1F2"/>
      <color rgb="FFDCE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Base">
  <a:themeElements>
    <a:clrScheme name="Base">
      <a:dk1>
        <a:srgbClr val="000000"/>
      </a:dk1>
      <a:lt1>
        <a:srgbClr val="FFFFFF"/>
      </a:lt1>
      <a:dk2>
        <a:srgbClr val="565349"/>
      </a:dk2>
      <a:lt2>
        <a:srgbClr val="DDDDDD"/>
      </a:lt2>
      <a:accent1>
        <a:srgbClr val="A6B727"/>
      </a:accent1>
      <a:accent2>
        <a:srgbClr val="DF5327"/>
      </a:accent2>
      <a:accent3>
        <a:srgbClr val="FE9E00"/>
      </a:accent3>
      <a:accent4>
        <a:srgbClr val="418AB3"/>
      </a:accent4>
      <a:accent5>
        <a:srgbClr val="D7D447"/>
      </a:accent5>
      <a:accent6>
        <a:srgbClr val="818183"/>
      </a:accent6>
      <a:hlink>
        <a:srgbClr val="F59E00"/>
      </a:hlink>
      <a:folHlink>
        <a:srgbClr val="B2B2B2"/>
      </a:folHlink>
    </a:clrScheme>
    <a:fontScheme name="Base">
      <a:majorFont>
        <a:latin typeface="Corbel" panose="020B0503020204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orbel" panose="020B0503020204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inorFont>
    </a:fontScheme>
    <a:fmtScheme name="Base">
      <a:fillStyleLst>
        <a:solidFill>
          <a:schemeClr val="phClr"/>
        </a:solidFill>
        <a:solidFill>
          <a:schemeClr val="phClr">
            <a:tint val="55000"/>
            <a:satMod val="130000"/>
          </a:schemeClr>
        </a:solidFill>
        <a:gradFill rotWithShape="1">
          <a:gsLst>
            <a:gs pos="0">
              <a:schemeClr val="phClr"/>
            </a:gs>
            <a:gs pos="90000">
              <a:schemeClr val="phClr">
                <a:shade val="100000"/>
                <a:satMod val="105000"/>
              </a:schemeClr>
            </a:gs>
            <a:gs pos="100000">
              <a:schemeClr val="phClr">
                <a:shade val="80000"/>
                <a:satMod val="12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100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53975" cap="flat" cmpd="dbl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brightRoom" dir="t"/>
          </a:scene3d>
          <a:sp3d extrusionH="12700" contourW="25400" prstMaterial="flat">
            <a:bevelT w="63500" h="152400" prst="angle"/>
            <a:contourClr>
              <a:schemeClr val="phClr">
                <a:shade val="27000"/>
                <a:satMod val="12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hade val="95000"/>
            <a:satMod val="140000"/>
          </a:schemeClr>
        </a:solidFill>
        <a:solidFill>
          <a:schemeClr val="phClr">
            <a:tint val="90000"/>
            <a:shade val="85000"/>
            <a:satMod val="160000"/>
            <a:lumMod val="110000"/>
          </a:schemeClr>
        </a:soli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Basis" id="{5665723A-49BA-4B57-8411-A56F8F207965}" vid="{90E45F77-AEFC-46EF-A7C1-5B338C297B02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C512A-83FD-4055-84D1-E6E7CA8706ED}">
  <sheetPr>
    <tabColor rgb="FF92D050"/>
  </sheetPr>
  <dimension ref="A2:S86"/>
  <sheetViews>
    <sheetView showGridLines="0" showZeros="0" tabSelected="1" zoomScale="70" zoomScaleNormal="70" zoomScaleSheetLayoutView="7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D17" sqref="D17"/>
    </sheetView>
  </sheetViews>
  <sheetFormatPr defaultColWidth="8.875" defaultRowHeight="15" x14ac:dyDescent="0.25"/>
  <cols>
    <col min="1" max="1" width="2.5" style="16" customWidth="1"/>
    <col min="2" max="2" width="15.125" style="18" customWidth="1"/>
    <col min="3" max="3" width="76.375" style="18" customWidth="1"/>
    <col min="4" max="16" width="15.75" style="18" customWidth="1"/>
    <col min="17" max="17" width="4.875" style="18" customWidth="1"/>
    <col min="18" max="18" width="13.5" style="18" customWidth="1"/>
    <col min="19" max="16384" width="8.875" style="18"/>
  </cols>
  <sheetData>
    <row r="2" spans="1:19" ht="34.5" x14ac:dyDescent="0.55000000000000004">
      <c r="B2" s="34" t="s">
        <v>103</v>
      </c>
      <c r="C2" s="34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1:19" x14ac:dyDescent="0.25">
      <c r="O3" s="54" t="s">
        <v>102</v>
      </c>
      <c r="P3" s="55">
        <v>46204</v>
      </c>
    </row>
    <row r="4" spans="1:19" ht="40.15" customHeight="1" x14ac:dyDescent="0.25">
      <c r="B4" s="56" t="s">
        <v>108</v>
      </c>
      <c r="C4" s="57"/>
      <c r="D4" s="65" t="s">
        <v>106</v>
      </c>
      <c r="E4" s="64"/>
      <c r="F4" s="65" t="s">
        <v>105</v>
      </c>
      <c r="G4" s="64"/>
      <c r="H4" s="65" t="s">
        <v>2</v>
      </c>
      <c r="I4" s="64"/>
      <c r="J4" s="65" t="s">
        <v>3</v>
      </c>
      <c r="K4" s="64"/>
      <c r="L4" s="65" t="s">
        <v>4</v>
      </c>
      <c r="M4" s="64"/>
      <c r="N4" s="64" t="s">
        <v>5</v>
      </c>
      <c r="O4" s="64"/>
      <c r="P4" s="65" t="s">
        <v>9</v>
      </c>
    </row>
    <row r="5" spans="1:19" ht="33" customHeight="1" x14ac:dyDescent="0.25">
      <c r="B5" s="58"/>
      <c r="C5" s="59"/>
      <c r="D5" s="62" t="s">
        <v>0</v>
      </c>
      <c r="E5" s="19" t="s">
        <v>8</v>
      </c>
      <c r="F5" s="62" t="s">
        <v>0</v>
      </c>
      <c r="G5" s="19" t="s">
        <v>8</v>
      </c>
      <c r="H5" s="62" t="s">
        <v>0</v>
      </c>
      <c r="I5" s="19" t="s">
        <v>8</v>
      </c>
      <c r="J5" s="62" t="s">
        <v>0</v>
      </c>
      <c r="K5" s="19" t="s">
        <v>8</v>
      </c>
      <c r="L5" s="62" t="s">
        <v>0</v>
      </c>
      <c r="M5" s="19" t="s">
        <v>7</v>
      </c>
      <c r="N5" s="62" t="s">
        <v>0</v>
      </c>
      <c r="O5" s="19" t="s">
        <v>8</v>
      </c>
      <c r="P5" s="65"/>
    </row>
    <row r="6" spans="1:19" x14ac:dyDescent="0.25">
      <c r="B6" s="60"/>
      <c r="C6" s="61"/>
      <c r="D6" s="62"/>
      <c r="E6" s="20" t="s">
        <v>6</v>
      </c>
      <c r="F6" s="62"/>
      <c r="G6" s="20" t="s">
        <v>6</v>
      </c>
      <c r="H6" s="62"/>
      <c r="I6" s="20" t="s">
        <v>6</v>
      </c>
      <c r="J6" s="63"/>
      <c r="K6" s="20" t="s">
        <v>6</v>
      </c>
      <c r="L6" s="63"/>
      <c r="M6" s="20" t="s">
        <v>6</v>
      </c>
      <c r="N6" s="63"/>
      <c r="O6" s="20" t="s">
        <v>6</v>
      </c>
      <c r="P6" s="65"/>
    </row>
    <row r="7" spans="1:19" s="21" customFormat="1" ht="4.9000000000000004" customHeight="1" x14ac:dyDescent="0.25">
      <c r="A7" s="16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</row>
    <row r="8" spans="1:19" s="1" customFormat="1" ht="30" customHeight="1" x14ac:dyDescent="0.25">
      <c r="B8" s="4" t="s">
        <v>1</v>
      </c>
      <c r="C8" s="4"/>
      <c r="D8" s="52">
        <f>+D10+D70</f>
        <v>368687</v>
      </c>
      <c r="E8" s="52">
        <f t="shared" ref="E8:P8" si="0">+E10+E70</f>
        <v>2722978.3241267996</v>
      </c>
      <c r="F8" s="52">
        <f>+F10+F70</f>
        <v>1227</v>
      </c>
      <c r="G8" s="52">
        <f t="shared" ref="G8" si="1">+G10+G70</f>
        <v>46438.613120000002</v>
      </c>
      <c r="H8" s="52">
        <f t="shared" si="0"/>
        <v>3875</v>
      </c>
      <c r="I8" s="52">
        <f t="shared" si="0"/>
        <v>345723.94375999999</v>
      </c>
      <c r="J8" s="52">
        <f t="shared" si="0"/>
        <v>2733</v>
      </c>
      <c r="K8" s="52">
        <f t="shared" si="0"/>
        <v>355679.08268999972</v>
      </c>
      <c r="L8" s="52">
        <f t="shared" si="0"/>
        <v>1371</v>
      </c>
      <c r="M8" s="52">
        <f t="shared" si="0"/>
        <v>227195.46549000006</v>
      </c>
      <c r="N8" s="52">
        <f t="shared" si="0"/>
        <v>359481</v>
      </c>
      <c r="O8" s="52">
        <f t="shared" si="0"/>
        <v>1975136.6845567999</v>
      </c>
      <c r="P8" s="52">
        <f t="shared" si="0"/>
        <v>358632</v>
      </c>
      <c r="S8" s="15">
        <f>+D8-F8-H8-J8-L8-N8</f>
        <v>0</v>
      </c>
    </row>
    <row r="9" spans="1:19" s="25" customFormat="1" ht="4.9000000000000004" customHeight="1" x14ac:dyDescent="0.25">
      <c r="A9" s="23"/>
      <c r="B9" s="24"/>
      <c r="C9" s="24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</row>
    <row r="10" spans="1:19" s="1" customFormat="1" ht="30" customHeight="1" x14ac:dyDescent="0.25">
      <c r="B10" s="4" t="s">
        <v>10</v>
      </c>
      <c r="C10" s="4"/>
      <c r="D10" s="52">
        <f>+D12+D29+D39+D53+D63</f>
        <v>356592</v>
      </c>
      <c r="E10" s="52">
        <f t="shared" ref="E10:P10" si="2">+E12+E29+E39+E53+E63</f>
        <v>2420023.9919967996</v>
      </c>
      <c r="F10" s="52">
        <f>+F12+F29+F39+F53+F63</f>
        <v>142</v>
      </c>
      <c r="G10" s="52">
        <f t="shared" ref="G10" si="3">+G12+G29+G39+G53+G63</f>
        <v>20681.256129999998</v>
      </c>
      <c r="H10" s="52">
        <f t="shared" si="2"/>
        <v>2145</v>
      </c>
      <c r="I10" s="52">
        <f t="shared" si="2"/>
        <v>294872.05738999997</v>
      </c>
      <c r="J10" s="52">
        <f t="shared" si="2"/>
        <v>2211</v>
      </c>
      <c r="K10" s="52">
        <f t="shared" si="2"/>
        <v>347552.32496999972</v>
      </c>
      <c r="L10" s="52">
        <f t="shared" si="2"/>
        <v>1147</v>
      </c>
      <c r="M10" s="52">
        <f t="shared" si="2"/>
        <v>207278.53996000005</v>
      </c>
      <c r="N10" s="52">
        <f t="shared" si="2"/>
        <v>350947</v>
      </c>
      <c r="O10" s="52">
        <f t="shared" si="2"/>
        <v>1756918.3535068</v>
      </c>
      <c r="P10" s="52">
        <f t="shared" si="2"/>
        <v>350230</v>
      </c>
      <c r="S10" s="15">
        <f t="shared" ref="S10:S73" si="4">+D10-F10-H10-J10-L10-N10</f>
        <v>0</v>
      </c>
    </row>
    <row r="11" spans="1:19" s="25" customFormat="1" ht="4.9000000000000004" customHeight="1" x14ac:dyDescent="0.25">
      <c r="A11" s="23"/>
      <c r="B11" s="24"/>
      <c r="C11" s="24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S11" s="15">
        <f t="shared" si="4"/>
        <v>0</v>
      </c>
    </row>
    <row r="12" spans="1:19" s="1" customFormat="1" ht="25.15" customHeight="1" x14ac:dyDescent="0.25">
      <c r="B12" s="2" t="s">
        <v>11</v>
      </c>
      <c r="C12" s="2"/>
      <c r="D12" s="36">
        <f>+SUM(D13+D26)</f>
        <v>340344</v>
      </c>
      <c r="E12" s="36">
        <f t="shared" ref="E12:P12" si="5">+SUM(E13+E26)</f>
        <v>1363776.2214567999</v>
      </c>
      <c r="F12" s="36">
        <f t="shared" si="5"/>
        <v>0</v>
      </c>
      <c r="G12" s="36">
        <f t="shared" si="5"/>
        <v>0</v>
      </c>
      <c r="H12" s="36">
        <f t="shared" si="5"/>
        <v>0</v>
      </c>
      <c r="I12" s="36">
        <f t="shared" si="5"/>
        <v>0</v>
      </c>
      <c r="J12" s="36">
        <f t="shared" si="5"/>
        <v>0</v>
      </c>
      <c r="K12" s="36">
        <f t="shared" si="5"/>
        <v>0</v>
      </c>
      <c r="L12" s="36">
        <f t="shared" si="5"/>
        <v>8</v>
      </c>
      <c r="M12" s="36">
        <f t="shared" si="5"/>
        <v>21.555</v>
      </c>
      <c r="N12" s="36">
        <f t="shared" si="5"/>
        <v>340336</v>
      </c>
      <c r="O12" s="36">
        <f t="shared" si="5"/>
        <v>1363776.2214567999</v>
      </c>
      <c r="P12" s="36">
        <f t="shared" si="5"/>
        <v>340336</v>
      </c>
      <c r="S12" s="15">
        <f t="shared" si="4"/>
        <v>0</v>
      </c>
    </row>
    <row r="13" spans="1:19" s="11" customFormat="1" ht="19.899999999999999" customHeight="1" x14ac:dyDescent="0.25">
      <c r="B13" s="12" t="s">
        <v>12</v>
      </c>
      <c r="C13" s="12"/>
      <c r="D13" s="37">
        <f>+SUM(D14:D25)</f>
        <v>195463</v>
      </c>
      <c r="E13" s="37">
        <f t="shared" ref="E13:P13" si="6">+SUM(E14:E25)</f>
        <v>1185293.4454567998</v>
      </c>
      <c r="F13" s="37">
        <f t="shared" si="6"/>
        <v>0</v>
      </c>
      <c r="G13" s="37">
        <f t="shared" si="6"/>
        <v>0</v>
      </c>
      <c r="H13" s="37">
        <f t="shared" si="6"/>
        <v>0</v>
      </c>
      <c r="I13" s="37">
        <f t="shared" si="6"/>
        <v>0</v>
      </c>
      <c r="J13" s="37">
        <f t="shared" si="6"/>
        <v>0</v>
      </c>
      <c r="K13" s="37">
        <f t="shared" si="6"/>
        <v>0</v>
      </c>
      <c r="L13" s="37">
        <f t="shared" si="6"/>
        <v>8</v>
      </c>
      <c r="M13" s="37">
        <f t="shared" si="6"/>
        <v>21.555</v>
      </c>
      <c r="N13" s="37">
        <f t="shared" si="6"/>
        <v>195455</v>
      </c>
      <c r="O13" s="37">
        <f t="shared" si="6"/>
        <v>1185293.4454567998</v>
      </c>
      <c r="P13" s="37">
        <f t="shared" si="6"/>
        <v>195455</v>
      </c>
      <c r="S13" s="15">
        <f t="shared" si="4"/>
        <v>0</v>
      </c>
    </row>
    <row r="14" spans="1:19" s="28" customFormat="1" ht="19.899999999999999" customHeight="1" x14ac:dyDescent="0.25">
      <c r="A14" s="23"/>
      <c r="B14" s="26" t="s">
        <v>13</v>
      </c>
      <c r="C14" s="27" t="s">
        <v>14</v>
      </c>
      <c r="D14" s="67">
        <v>183</v>
      </c>
      <c r="E14" s="67">
        <v>2794.6395660000003</v>
      </c>
      <c r="F14" s="38"/>
      <c r="G14" s="38"/>
      <c r="H14" s="38"/>
      <c r="I14" s="38"/>
      <c r="J14" s="38"/>
      <c r="K14" s="38"/>
      <c r="L14" s="38"/>
      <c r="M14" s="38"/>
      <c r="N14" s="38">
        <f>+D14</f>
        <v>183</v>
      </c>
      <c r="O14" s="38">
        <f>+E14</f>
        <v>2794.6395660000003</v>
      </c>
      <c r="P14" s="38">
        <f>+D14</f>
        <v>183</v>
      </c>
      <c r="R14" s="11"/>
      <c r="S14" s="15">
        <f t="shared" si="4"/>
        <v>0</v>
      </c>
    </row>
    <row r="15" spans="1:19" s="28" customFormat="1" ht="19.899999999999999" customHeight="1" x14ac:dyDescent="0.25">
      <c r="A15" s="23"/>
      <c r="B15" s="26" t="s">
        <v>15</v>
      </c>
      <c r="C15" s="27" t="s">
        <v>16</v>
      </c>
      <c r="D15" s="67">
        <v>6667</v>
      </c>
      <c r="E15" s="67">
        <v>66037.155115250003</v>
      </c>
      <c r="F15" s="38"/>
      <c r="G15" s="38"/>
      <c r="H15" s="38"/>
      <c r="I15" s="38"/>
      <c r="J15" s="38"/>
      <c r="K15" s="38"/>
      <c r="L15" s="38"/>
      <c r="M15" s="38"/>
      <c r="N15" s="38">
        <f t="shared" ref="N15:N21" si="7">+D15</f>
        <v>6667</v>
      </c>
      <c r="O15" s="38">
        <f t="shared" ref="O15:O21" si="8">+E15</f>
        <v>66037.155115250003</v>
      </c>
      <c r="P15" s="38">
        <f t="shared" ref="P15:P21" si="9">+D15</f>
        <v>6667</v>
      </c>
      <c r="R15" s="11"/>
      <c r="S15" s="15">
        <f t="shared" si="4"/>
        <v>0</v>
      </c>
    </row>
    <row r="16" spans="1:19" s="28" customFormat="1" ht="19.899999999999999" customHeight="1" x14ac:dyDescent="0.25">
      <c r="A16" s="23"/>
      <c r="B16" s="26" t="s">
        <v>17</v>
      </c>
      <c r="C16" s="27" t="s">
        <v>18</v>
      </c>
      <c r="D16" s="67">
        <v>713</v>
      </c>
      <c r="E16" s="67">
        <v>16531.28973335</v>
      </c>
      <c r="F16" s="38"/>
      <c r="G16" s="38"/>
      <c r="H16" s="38"/>
      <c r="I16" s="38"/>
      <c r="J16" s="38"/>
      <c r="K16" s="38"/>
      <c r="L16" s="38"/>
      <c r="M16" s="38"/>
      <c r="N16" s="38">
        <f t="shared" si="7"/>
        <v>713</v>
      </c>
      <c r="O16" s="38">
        <f t="shared" si="8"/>
        <v>16531.28973335</v>
      </c>
      <c r="P16" s="38">
        <f t="shared" si="9"/>
        <v>713</v>
      </c>
      <c r="R16" s="11"/>
      <c r="S16" s="15">
        <f t="shared" si="4"/>
        <v>0</v>
      </c>
    </row>
    <row r="17" spans="1:19" s="28" customFormat="1" ht="19.899999999999999" customHeight="1" x14ac:dyDescent="0.25">
      <c r="A17" s="23"/>
      <c r="B17" s="26" t="s">
        <v>19</v>
      </c>
      <c r="C17" s="27" t="s">
        <v>20</v>
      </c>
      <c r="D17" s="67">
        <v>1195</v>
      </c>
      <c r="E17" s="67">
        <v>37009.416419000001</v>
      </c>
      <c r="F17" s="38"/>
      <c r="G17" s="38"/>
      <c r="H17" s="38"/>
      <c r="I17" s="38"/>
      <c r="J17" s="38"/>
      <c r="K17" s="38"/>
      <c r="L17" s="38"/>
      <c r="M17" s="38"/>
      <c r="N17" s="38">
        <f t="shared" si="7"/>
        <v>1195</v>
      </c>
      <c r="O17" s="38">
        <f t="shared" si="8"/>
        <v>37009.416419000001</v>
      </c>
      <c r="P17" s="38">
        <f t="shared" si="9"/>
        <v>1195</v>
      </c>
      <c r="R17" s="11"/>
      <c r="S17" s="15">
        <f t="shared" si="4"/>
        <v>0</v>
      </c>
    </row>
    <row r="18" spans="1:19" s="28" customFormat="1" ht="19.899999999999999" customHeight="1" x14ac:dyDescent="0.25">
      <c r="A18" s="23"/>
      <c r="B18" s="26" t="s">
        <v>21</v>
      </c>
      <c r="C18" s="27" t="s">
        <v>22</v>
      </c>
      <c r="D18" s="67">
        <v>8545</v>
      </c>
      <c r="E18" s="67">
        <v>59012.801545699986</v>
      </c>
      <c r="F18" s="38"/>
      <c r="G18" s="38"/>
      <c r="H18" s="38"/>
      <c r="I18" s="38"/>
      <c r="J18" s="38"/>
      <c r="K18" s="38"/>
      <c r="L18" s="38"/>
      <c r="M18" s="38"/>
      <c r="N18" s="38">
        <f t="shared" si="7"/>
        <v>8545</v>
      </c>
      <c r="O18" s="38">
        <f t="shared" si="8"/>
        <v>59012.801545699986</v>
      </c>
      <c r="P18" s="38">
        <f t="shared" si="9"/>
        <v>8545</v>
      </c>
      <c r="R18" s="11"/>
      <c r="S18" s="15">
        <f t="shared" si="4"/>
        <v>0</v>
      </c>
    </row>
    <row r="19" spans="1:19" s="28" customFormat="1" ht="19.899999999999999" customHeight="1" x14ac:dyDescent="0.25">
      <c r="A19" s="23"/>
      <c r="B19" s="26" t="s">
        <v>23</v>
      </c>
      <c r="C19" s="27" t="s">
        <v>24</v>
      </c>
      <c r="D19" s="67">
        <v>34883</v>
      </c>
      <c r="E19" s="67">
        <v>118428.89895750002</v>
      </c>
      <c r="F19" s="38"/>
      <c r="G19" s="38"/>
      <c r="H19" s="38"/>
      <c r="I19" s="38"/>
      <c r="J19" s="38"/>
      <c r="K19" s="38"/>
      <c r="L19" s="38"/>
      <c r="M19" s="38"/>
      <c r="N19" s="38">
        <f t="shared" si="7"/>
        <v>34883</v>
      </c>
      <c r="O19" s="38">
        <f t="shared" si="8"/>
        <v>118428.89895750002</v>
      </c>
      <c r="P19" s="38">
        <f t="shared" si="9"/>
        <v>34883</v>
      </c>
      <c r="R19" s="11"/>
      <c r="S19" s="15">
        <f t="shared" si="4"/>
        <v>0</v>
      </c>
    </row>
    <row r="20" spans="1:19" s="28" customFormat="1" ht="19.899999999999999" customHeight="1" x14ac:dyDescent="0.25">
      <c r="A20" s="23"/>
      <c r="B20" s="26" t="s">
        <v>25</v>
      </c>
      <c r="C20" s="27" t="s">
        <v>26</v>
      </c>
      <c r="D20" s="67">
        <v>93784</v>
      </c>
      <c r="E20" s="67">
        <v>162949.46834999998</v>
      </c>
      <c r="F20" s="38"/>
      <c r="G20" s="38"/>
      <c r="H20" s="38"/>
      <c r="I20" s="38"/>
      <c r="J20" s="38"/>
      <c r="K20" s="38"/>
      <c r="L20" s="38"/>
      <c r="M20" s="38"/>
      <c r="N20" s="38">
        <f t="shared" si="7"/>
        <v>93784</v>
      </c>
      <c r="O20" s="38">
        <f t="shared" si="8"/>
        <v>162949.46834999998</v>
      </c>
      <c r="P20" s="38">
        <f t="shared" si="9"/>
        <v>93784</v>
      </c>
      <c r="R20" s="11"/>
      <c r="S20" s="15">
        <f t="shared" si="4"/>
        <v>0</v>
      </c>
    </row>
    <row r="21" spans="1:19" s="28" customFormat="1" ht="19.899999999999999" customHeight="1" x14ac:dyDescent="0.25">
      <c r="A21" s="23"/>
      <c r="B21" s="26" t="s">
        <v>27</v>
      </c>
      <c r="C21" s="27" t="s">
        <v>28</v>
      </c>
      <c r="D21" s="67">
        <v>14143</v>
      </c>
      <c r="E21" s="67">
        <v>62522.262000000002</v>
      </c>
      <c r="F21" s="38"/>
      <c r="G21" s="38"/>
      <c r="H21" s="38"/>
      <c r="I21" s="38"/>
      <c r="J21" s="38"/>
      <c r="K21" s="38"/>
      <c r="L21" s="38"/>
      <c r="M21" s="38"/>
      <c r="N21" s="38">
        <f t="shared" si="7"/>
        <v>14143</v>
      </c>
      <c r="O21" s="38">
        <f t="shared" si="8"/>
        <v>62522.262000000002</v>
      </c>
      <c r="P21" s="38">
        <f t="shared" si="9"/>
        <v>14143</v>
      </c>
      <c r="R21" s="11"/>
      <c r="S21" s="15">
        <f t="shared" si="4"/>
        <v>0</v>
      </c>
    </row>
    <row r="22" spans="1:19" s="28" customFormat="1" ht="19.899999999999999" customHeight="1" x14ac:dyDescent="0.25">
      <c r="A22" s="23"/>
      <c r="B22" s="45" t="s">
        <v>29</v>
      </c>
      <c r="C22" s="46" t="s">
        <v>100</v>
      </c>
      <c r="D22" s="66">
        <v>86</v>
      </c>
      <c r="E22" s="66">
        <v>29329.175769999998</v>
      </c>
      <c r="F22" s="47">
        <v>0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47">
        <v>0</v>
      </c>
      <c r="N22" s="47">
        <v>86</v>
      </c>
      <c r="O22" s="47">
        <v>29329.175769999998</v>
      </c>
      <c r="P22" s="47">
        <v>86</v>
      </c>
      <c r="R22" s="11"/>
      <c r="S22" s="15">
        <f t="shared" si="4"/>
        <v>0</v>
      </c>
    </row>
    <row r="23" spans="1:19" s="28" customFormat="1" ht="19.899999999999999" customHeight="1" x14ac:dyDescent="0.25">
      <c r="A23" s="23"/>
      <c r="B23" s="45" t="s">
        <v>30</v>
      </c>
      <c r="C23" s="46" t="s">
        <v>31</v>
      </c>
      <c r="D23" s="66">
        <v>4610</v>
      </c>
      <c r="E23" s="66">
        <v>9924.2639999999992</v>
      </c>
      <c r="F23" s="47">
        <v>0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8</v>
      </c>
      <c r="M23" s="47">
        <v>21.555</v>
      </c>
      <c r="N23" s="47">
        <v>4602</v>
      </c>
      <c r="O23" s="47">
        <v>9924.2639999999992</v>
      </c>
      <c r="P23" s="47">
        <v>4602</v>
      </c>
      <c r="R23" s="11"/>
      <c r="S23" s="15">
        <f t="shared" si="4"/>
        <v>0</v>
      </c>
    </row>
    <row r="24" spans="1:19" s="28" customFormat="1" ht="19.899999999999999" customHeight="1" x14ac:dyDescent="0.25">
      <c r="A24" s="23"/>
      <c r="B24" s="26" t="s">
        <v>32</v>
      </c>
      <c r="C24" s="27" t="s">
        <v>33</v>
      </c>
      <c r="D24" s="67">
        <v>12673</v>
      </c>
      <c r="E24" s="67">
        <v>228882.68100000001</v>
      </c>
      <c r="F24" s="38"/>
      <c r="G24" s="38"/>
      <c r="H24" s="38"/>
      <c r="I24" s="38"/>
      <c r="J24" s="38"/>
      <c r="K24" s="38"/>
      <c r="L24" s="38"/>
      <c r="M24" s="38"/>
      <c r="N24" s="38">
        <f>+D24</f>
        <v>12673</v>
      </c>
      <c r="O24" s="38">
        <f>+E24</f>
        <v>228882.68100000001</v>
      </c>
      <c r="P24" s="38">
        <f>+D24</f>
        <v>12673</v>
      </c>
      <c r="R24" s="11"/>
      <c r="S24" s="15">
        <f t="shared" si="4"/>
        <v>0</v>
      </c>
    </row>
    <row r="25" spans="1:19" s="28" customFormat="1" ht="19.899999999999999" customHeight="1" x14ac:dyDescent="0.25">
      <c r="A25" s="23"/>
      <c r="B25" s="26" t="s">
        <v>34</v>
      </c>
      <c r="C25" s="27" t="s">
        <v>35</v>
      </c>
      <c r="D25" s="67">
        <v>17981</v>
      </c>
      <c r="E25" s="67">
        <v>391871.39299999998</v>
      </c>
      <c r="F25" s="38"/>
      <c r="G25" s="38"/>
      <c r="H25" s="38"/>
      <c r="I25" s="38"/>
      <c r="J25" s="38"/>
      <c r="K25" s="38"/>
      <c r="L25" s="38"/>
      <c r="M25" s="38"/>
      <c r="N25" s="38">
        <f>+D25</f>
        <v>17981</v>
      </c>
      <c r="O25" s="38">
        <f>+E25</f>
        <v>391871.39299999998</v>
      </c>
      <c r="P25" s="38">
        <f>+D25</f>
        <v>17981</v>
      </c>
      <c r="R25" s="11"/>
      <c r="S25" s="15">
        <f t="shared" si="4"/>
        <v>0</v>
      </c>
    </row>
    <row r="26" spans="1:19" s="11" customFormat="1" ht="19.899999999999999" customHeight="1" x14ac:dyDescent="0.25">
      <c r="B26" s="12" t="s">
        <v>36</v>
      </c>
      <c r="C26" s="12"/>
      <c r="D26" s="37">
        <f>+SUM(D27:D28)</f>
        <v>144881</v>
      </c>
      <c r="E26" s="37">
        <f t="shared" ref="E26:P26" si="10">+SUM(E27:E28)</f>
        <v>178482.77600000001</v>
      </c>
      <c r="F26" s="37">
        <f t="shared" si="10"/>
        <v>0</v>
      </c>
      <c r="G26" s="37">
        <f t="shared" si="10"/>
        <v>0</v>
      </c>
      <c r="H26" s="37">
        <f t="shared" si="10"/>
        <v>0</v>
      </c>
      <c r="I26" s="37">
        <f t="shared" si="10"/>
        <v>0</v>
      </c>
      <c r="J26" s="37">
        <f t="shared" si="10"/>
        <v>0</v>
      </c>
      <c r="K26" s="37">
        <f t="shared" si="10"/>
        <v>0</v>
      </c>
      <c r="L26" s="37">
        <f t="shared" si="10"/>
        <v>0</v>
      </c>
      <c r="M26" s="37">
        <f t="shared" si="10"/>
        <v>0</v>
      </c>
      <c r="N26" s="37">
        <f t="shared" si="10"/>
        <v>144881</v>
      </c>
      <c r="O26" s="37">
        <f t="shared" si="10"/>
        <v>178482.77600000001</v>
      </c>
      <c r="P26" s="37">
        <f t="shared" si="10"/>
        <v>144881</v>
      </c>
      <c r="S26" s="15">
        <f t="shared" si="4"/>
        <v>0</v>
      </c>
    </row>
    <row r="27" spans="1:19" s="28" customFormat="1" ht="19.899999999999999" customHeight="1" x14ac:dyDescent="0.25">
      <c r="A27" s="23"/>
      <c r="B27" s="26" t="s">
        <v>37</v>
      </c>
      <c r="C27" s="27" t="s">
        <v>38</v>
      </c>
      <c r="D27" s="67">
        <v>134322</v>
      </c>
      <c r="E27" s="67">
        <v>164417.47200000001</v>
      </c>
      <c r="F27" s="38"/>
      <c r="G27" s="38"/>
      <c r="H27" s="38"/>
      <c r="I27" s="38"/>
      <c r="J27" s="38"/>
      <c r="K27" s="38"/>
      <c r="L27" s="38"/>
      <c r="M27" s="38"/>
      <c r="N27" s="38">
        <f>+D27</f>
        <v>134322</v>
      </c>
      <c r="O27" s="38">
        <f>+E27</f>
        <v>164417.47200000001</v>
      </c>
      <c r="P27" s="38">
        <f>+D27</f>
        <v>134322</v>
      </c>
      <c r="R27" s="11"/>
      <c r="S27" s="15">
        <f t="shared" si="4"/>
        <v>0</v>
      </c>
    </row>
    <row r="28" spans="1:19" s="28" customFormat="1" ht="19.899999999999999" customHeight="1" x14ac:dyDescent="0.25">
      <c r="A28" s="23"/>
      <c r="B28" s="26" t="s">
        <v>39</v>
      </c>
      <c r="C28" s="27" t="s">
        <v>40</v>
      </c>
      <c r="D28" s="67">
        <v>10559</v>
      </c>
      <c r="E28" s="67">
        <v>14065.304</v>
      </c>
      <c r="F28" s="38"/>
      <c r="G28" s="38"/>
      <c r="H28" s="38"/>
      <c r="I28" s="38"/>
      <c r="J28" s="38"/>
      <c r="K28" s="38"/>
      <c r="L28" s="38"/>
      <c r="M28" s="38"/>
      <c r="N28" s="38">
        <f>+D28</f>
        <v>10559</v>
      </c>
      <c r="O28" s="38">
        <f>+E28</f>
        <v>14065.304</v>
      </c>
      <c r="P28" s="38">
        <f>+D28</f>
        <v>10559</v>
      </c>
      <c r="R28" s="11"/>
      <c r="S28" s="15">
        <f t="shared" si="4"/>
        <v>0</v>
      </c>
    </row>
    <row r="29" spans="1:19" s="10" customFormat="1" ht="25.15" customHeight="1" x14ac:dyDescent="0.25">
      <c r="B29" s="2" t="s">
        <v>41</v>
      </c>
      <c r="C29" s="2"/>
      <c r="D29" s="39">
        <f>+D30+D35</f>
        <v>7530</v>
      </c>
      <c r="E29" s="39">
        <f t="shared" ref="E29:P29" si="11">+E30+E35</f>
        <v>724837.78542999981</v>
      </c>
      <c r="F29" s="39">
        <f t="shared" si="11"/>
        <v>0</v>
      </c>
      <c r="G29" s="39">
        <f t="shared" si="11"/>
        <v>0</v>
      </c>
      <c r="H29" s="39">
        <f t="shared" si="11"/>
        <v>1487</v>
      </c>
      <c r="I29" s="39">
        <f t="shared" si="11"/>
        <v>179769.79195999994</v>
      </c>
      <c r="J29" s="39">
        <f t="shared" si="11"/>
        <v>1852</v>
      </c>
      <c r="K29" s="39">
        <f t="shared" si="11"/>
        <v>237845.20822999979</v>
      </c>
      <c r="L29" s="39">
        <f t="shared" si="11"/>
        <v>1075</v>
      </c>
      <c r="M29" s="39">
        <f t="shared" si="11"/>
        <v>192812.58370000008</v>
      </c>
      <c r="N29" s="39">
        <f t="shared" si="11"/>
        <v>3116</v>
      </c>
      <c r="O29" s="39">
        <f t="shared" si="11"/>
        <v>307222.78524000006</v>
      </c>
      <c r="P29" s="39">
        <f t="shared" si="11"/>
        <v>2429</v>
      </c>
      <c r="R29" s="11"/>
      <c r="S29" s="15">
        <f t="shared" si="4"/>
        <v>0</v>
      </c>
    </row>
    <row r="30" spans="1:19" s="11" customFormat="1" ht="19.899999999999999" customHeight="1" x14ac:dyDescent="0.25">
      <c r="B30" s="12" t="s">
        <v>42</v>
      </c>
      <c r="C30" s="12"/>
      <c r="D30" s="37">
        <f>+SUM(D31:D34)</f>
        <v>3516</v>
      </c>
      <c r="E30" s="37">
        <f t="shared" ref="E30:P30" si="12">+SUM(E31:E34)</f>
        <v>395540.34001999977</v>
      </c>
      <c r="F30" s="37">
        <f>+SUM(F31:F34)</f>
        <v>0</v>
      </c>
      <c r="G30" s="37">
        <f t="shared" ref="G30" si="13">+SUM(G31:G34)</f>
        <v>0</v>
      </c>
      <c r="H30" s="37">
        <f t="shared" si="12"/>
        <v>847</v>
      </c>
      <c r="I30" s="37">
        <f t="shared" si="12"/>
        <v>120235.19398999996</v>
      </c>
      <c r="J30" s="37">
        <f t="shared" si="12"/>
        <v>1686</v>
      </c>
      <c r="K30" s="37">
        <f t="shared" si="12"/>
        <v>220263.14439999979</v>
      </c>
      <c r="L30" s="37">
        <f t="shared" si="12"/>
        <v>565</v>
      </c>
      <c r="M30" s="37">
        <f t="shared" si="12"/>
        <v>126498.61758000006</v>
      </c>
      <c r="N30" s="37">
        <f t="shared" si="12"/>
        <v>418</v>
      </c>
      <c r="O30" s="37">
        <f t="shared" si="12"/>
        <v>55042.001630000013</v>
      </c>
      <c r="P30" s="37">
        <f t="shared" si="12"/>
        <v>404</v>
      </c>
      <c r="S30" s="15">
        <f t="shared" si="4"/>
        <v>0</v>
      </c>
    </row>
    <row r="31" spans="1:19" s="28" customFormat="1" ht="19.899999999999999" customHeight="1" x14ac:dyDescent="0.25">
      <c r="A31" s="23"/>
      <c r="B31" s="45" t="s">
        <v>43</v>
      </c>
      <c r="C31" s="46" t="s">
        <v>44</v>
      </c>
      <c r="D31" s="66">
        <v>2621</v>
      </c>
      <c r="E31" s="66">
        <v>350360.04895999975</v>
      </c>
      <c r="F31" s="47">
        <v>0</v>
      </c>
      <c r="G31" s="47">
        <v>0</v>
      </c>
      <c r="H31" s="47">
        <v>840</v>
      </c>
      <c r="I31" s="47">
        <v>119549.65419999996</v>
      </c>
      <c r="J31" s="47">
        <v>1686</v>
      </c>
      <c r="K31" s="47">
        <v>220263.14439999979</v>
      </c>
      <c r="L31" s="47">
        <v>21</v>
      </c>
      <c r="M31" s="47">
        <v>11476.37635</v>
      </c>
      <c r="N31" s="47">
        <v>74</v>
      </c>
      <c r="O31" s="47">
        <v>10547.250360000004</v>
      </c>
      <c r="P31" s="47">
        <v>62</v>
      </c>
      <c r="R31" s="11"/>
      <c r="S31" s="15">
        <f t="shared" si="4"/>
        <v>0</v>
      </c>
    </row>
    <row r="32" spans="1:19" s="28" customFormat="1" ht="19.899999999999999" customHeight="1" x14ac:dyDescent="0.25">
      <c r="A32" s="23"/>
      <c r="B32" s="45" t="s">
        <v>45</v>
      </c>
      <c r="C32" s="46" t="s">
        <v>46</v>
      </c>
      <c r="D32" s="66">
        <v>895</v>
      </c>
      <c r="E32" s="66">
        <v>45180.29106000001</v>
      </c>
      <c r="F32" s="47">
        <v>0</v>
      </c>
      <c r="G32" s="47">
        <v>0</v>
      </c>
      <c r="H32" s="47">
        <v>7</v>
      </c>
      <c r="I32" s="47">
        <v>685.53979000000015</v>
      </c>
      <c r="J32" s="47">
        <v>0</v>
      </c>
      <c r="K32" s="47">
        <v>0</v>
      </c>
      <c r="L32" s="47">
        <v>544</v>
      </c>
      <c r="M32" s="47">
        <v>115022.24123000006</v>
      </c>
      <c r="N32" s="47">
        <v>344</v>
      </c>
      <c r="O32" s="47">
        <v>44494.751270000008</v>
      </c>
      <c r="P32" s="47">
        <v>342</v>
      </c>
      <c r="R32" s="11"/>
      <c r="S32" s="15">
        <f t="shared" si="4"/>
        <v>0</v>
      </c>
    </row>
    <row r="33" spans="1:19" s="28" customFormat="1" ht="19.899999999999999" customHeight="1" x14ac:dyDescent="0.25">
      <c r="A33" s="23"/>
      <c r="B33" s="45" t="s">
        <v>47</v>
      </c>
      <c r="C33" s="46" t="s">
        <v>48</v>
      </c>
      <c r="D33" s="47">
        <v>0</v>
      </c>
      <c r="E33" s="47">
        <v>0</v>
      </c>
      <c r="F33" s="47">
        <v>0</v>
      </c>
      <c r="G33" s="47">
        <v>0</v>
      </c>
      <c r="H33" s="47">
        <v>0</v>
      </c>
      <c r="I33" s="47">
        <v>0</v>
      </c>
      <c r="J33" s="47">
        <v>0</v>
      </c>
      <c r="K33" s="47">
        <v>0</v>
      </c>
      <c r="L33" s="47">
        <v>0</v>
      </c>
      <c r="M33" s="47">
        <v>0</v>
      </c>
      <c r="N33" s="47">
        <v>0</v>
      </c>
      <c r="O33" s="47">
        <v>0</v>
      </c>
      <c r="P33" s="47">
        <v>0</v>
      </c>
      <c r="R33" s="11"/>
      <c r="S33" s="15">
        <f t="shared" si="4"/>
        <v>0</v>
      </c>
    </row>
    <row r="34" spans="1:19" s="28" customFormat="1" ht="19.899999999999999" customHeight="1" x14ac:dyDescent="0.25">
      <c r="A34" s="23"/>
      <c r="B34" s="45" t="s">
        <v>49</v>
      </c>
      <c r="C34" s="46" t="s">
        <v>50</v>
      </c>
      <c r="D34" s="47">
        <v>0</v>
      </c>
      <c r="E34" s="47">
        <v>0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47">
        <v>0</v>
      </c>
      <c r="N34" s="47">
        <v>0</v>
      </c>
      <c r="O34" s="47">
        <v>0</v>
      </c>
      <c r="P34" s="47">
        <v>0</v>
      </c>
      <c r="R34" s="11"/>
      <c r="S34" s="15">
        <f t="shared" si="4"/>
        <v>0</v>
      </c>
    </row>
    <row r="35" spans="1:19" s="11" customFormat="1" ht="19.899999999999999" customHeight="1" x14ac:dyDescent="0.25">
      <c r="B35" s="12" t="s">
        <v>51</v>
      </c>
      <c r="C35" s="12"/>
      <c r="D35" s="37">
        <f>+SUM(D36:D38)</f>
        <v>4014</v>
      </c>
      <c r="E35" s="37">
        <f t="shared" ref="E35:P35" si="14">+SUM(E36:E38)</f>
        <v>329297.44541000004</v>
      </c>
      <c r="F35" s="37">
        <f t="shared" si="14"/>
        <v>0</v>
      </c>
      <c r="G35" s="37">
        <f t="shared" si="14"/>
        <v>0</v>
      </c>
      <c r="H35" s="37">
        <f t="shared" si="14"/>
        <v>640</v>
      </c>
      <c r="I35" s="37">
        <f t="shared" si="14"/>
        <v>59534.597969999995</v>
      </c>
      <c r="J35" s="37">
        <f t="shared" si="14"/>
        <v>166</v>
      </c>
      <c r="K35" s="37">
        <f t="shared" si="14"/>
        <v>17582.063830000006</v>
      </c>
      <c r="L35" s="37">
        <f t="shared" si="14"/>
        <v>510</v>
      </c>
      <c r="M35" s="37">
        <f t="shared" si="14"/>
        <v>66313.966120000012</v>
      </c>
      <c r="N35" s="37">
        <f t="shared" si="14"/>
        <v>2698</v>
      </c>
      <c r="O35" s="37">
        <f t="shared" si="14"/>
        <v>252180.78361000004</v>
      </c>
      <c r="P35" s="37">
        <f t="shared" si="14"/>
        <v>2025</v>
      </c>
      <c r="S35" s="15">
        <f t="shared" si="4"/>
        <v>0</v>
      </c>
    </row>
    <row r="36" spans="1:19" s="28" customFormat="1" ht="19.899999999999999" customHeight="1" x14ac:dyDescent="0.25">
      <c r="A36" s="23"/>
      <c r="B36" s="45" t="s">
        <v>52</v>
      </c>
      <c r="C36" s="46" t="s">
        <v>53</v>
      </c>
      <c r="D36" s="66">
        <v>2007</v>
      </c>
      <c r="E36" s="66">
        <v>70876.136450000005</v>
      </c>
      <c r="F36" s="47">
        <v>0</v>
      </c>
      <c r="G36" s="47">
        <v>0</v>
      </c>
      <c r="H36" s="47">
        <v>320</v>
      </c>
      <c r="I36" s="66">
        <v>13670</v>
      </c>
      <c r="J36" s="47">
        <v>83</v>
      </c>
      <c r="K36" s="66">
        <v>3315.9777000000004</v>
      </c>
      <c r="L36" s="47">
        <v>255</v>
      </c>
      <c r="M36" s="47">
        <v>0</v>
      </c>
      <c r="N36" s="47">
        <v>1349</v>
      </c>
      <c r="O36" s="66">
        <v>53890.15875000001</v>
      </c>
      <c r="P36" s="47">
        <v>989</v>
      </c>
      <c r="R36" s="11"/>
      <c r="S36" s="15">
        <f t="shared" si="4"/>
        <v>0</v>
      </c>
    </row>
    <row r="37" spans="1:19" s="28" customFormat="1" ht="19.899999999999999" customHeight="1" x14ac:dyDescent="0.25">
      <c r="A37" s="23"/>
      <c r="B37" s="45" t="s">
        <v>54</v>
      </c>
      <c r="C37" s="46" t="s">
        <v>55</v>
      </c>
      <c r="D37" s="66">
        <v>2007</v>
      </c>
      <c r="E37" s="66">
        <v>258421.30896000005</v>
      </c>
      <c r="F37" s="47">
        <v>0</v>
      </c>
      <c r="G37" s="47">
        <v>0</v>
      </c>
      <c r="H37" s="47">
        <v>320</v>
      </c>
      <c r="I37" s="47">
        <v>45864.597969999995</v>
      </c>
      <c r="J37" s="47">
        <v>83</v>
      </c>
      <c r="K37" s="47">
        <v>14266.086130000005</v>
      </c>
      <c r="L37" s="47">
        <v>255</v>
      </c>
      <c r="M37" s="47">
        <v>66313.966120000012</v>
      </c>
      <c r="N37" s="47">
        <v>1349</v>
      </c>
      <c r="O37" s="47">
        <v>198290.62486000004</v>
      </c>
      <c r="P37" s="47">
        <v>1036</v>
      </c>
      <c r="R37" s="11"/>
      <c r="S37" s="15">
        <f t="shared" si="4"/>
        <v>0</v>
      </c>
    </row>
    <row r="38" spans="1:19" s="28" customFormat="1" ht="19.899999999999999" customHeight="1" x14ac:dyDescent="0.25">
      <c r="A38" s="23"/>
      <c r="B38" s="45" t="s">
        <v>56</v>
      </c>
      <c r="C38" s="46" t="s">
        <v>57</v>
      </c>
      <c r="D38" s="47">
        <v>0</v>
      </c>
      <c r="E38" s="47">
        <v>0</v>
      </c>
      <c r="F38" s="47">
        <v>0</v>
      </c>
      <c r="G38" s="47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47">
        <v>0</v>
      </c>
      <c r="N38" s="47">
        <v>0</v>
      </c>
      <c r="O38" s="47">
        <v>0</v>
      </c>
      <c r="P38" s="47">
        <v>0</v>
      </c>
      <c r="R38" s="11"/>
      <c r="S38" s="15">
        <f t="shared" si="4"/>
        <v>0</v>
      </c>
    </row>
    <row r="39" spans="1:19" s="1" customFormat="1" ht="25.15" customHeight="1" x14ac:dyDescent="0.25">
      <c r="B39" s="2" t="s">
        <v>58</v>
      </c>
      <c r="C39" s="2"/>
      <c r="D39" s="36">
        <f>+D40+D44</f>
        <v>714</v>
      </c>
      <c r="E39" s="36">
        <f t="shared" ref="E39:P39" si="15">+E40+E44</f>
        <v>200194.86402999994</v>
      </c>
      <c r="F39" s="36">
        <f t="shared" si="15"/>
        <v>123</v>
      </c>
      <c r="G39" s="36">
        <f t="shared" si="15"/>
        <v>19573.796759999997</v>
      </c>
      <c r="H39" s="36">
        <f t="shared" si="15"/>
        <v>182</v>
      </c>
      <c r="I39" s="36">
        <f t="shared" si="15"/>
        <v>56939.082819999996</v>
      </c>
      <c r="J39" s="36">
        <f t="shared" si="15"/>
        <v>324</v>
      </c>
      <c r="K39" s="36">
        <f t="shared" si="15"/>
        <v>104341.29305999998</v>
      </c>
      <c r="L39" s="36">
        <f t="shared" si="15"/>
        <v>21</v>
      </c>
      <c r="M39" s="36">
        <f t="shared" si="15"/>
        <v>11647.34787</v>
      </c>
      <c r="N39" s="36">
        <f t="shared" si="15"/>
        <v>64</v>
      </c>
      <c r="O39" s="36">
        <f t="shared" si="15"/>
        <v>19340.69139</v>
      </c>
      <c r="P39" s="36">
        <f t="shared" si="15"/>
        <v>60</v>
      </c>
      <c r="R39" s="11"/>
      <c r="S39" s="15">
        <f t="shared" si="4"/>
        <v>0</v>
      </c>
    </row>
    <row r="40" spans="1:19" s="11" customFormat="1" ht="19.899999999999999" customHeight="1" x14ac:dyDescent="0.25">
      <c r="B40" s="12" t="s">
        <v>59</v>
      </c>
      <c r="C40" s="12"/>
      <c r="D40" s="37">
        <f>+SUM(D41:D43)</f>
        <v>595</v>
      </c>
      <c r="E40" s="37">
        <f t="shared" ref="E40:P40" si="16">+SUM(E41:E43)</f>
        <v>179107.23127999995</v>
      </c>
      <c r="F40" s="37">
        <f t="shared" si="16"/>
        <v>123</v>
      </c>
      <c r="G40" s="37">
        <f t="shared" si="16"/>
        <v>19573.796759999997</v>
      </c>
      <c r="H40" s="37">
        <f t="shared" si="16"/>
        <v>93</v>
      </c>
      <c r="I40" s="37">
        <f t="shared" si="16"/>
        <v>36271.715219999991</v>
      </c>
      <c r="J40" s="37">
        <f t="shared" si="16"/>
        <v>294</v>
      </c>
      <c r="K40" s="37">
        <f t="shared" si="16"/>
        <v>103921.02790999998</v>
      </c>
      <c r="L40" s="37">
        <f t="shared" si="16"/>
        <v>21</v>
      </c>
      <c r="M40" s="37">
        <f t="shared" si="16"/>
        <v>11647.34787</v>
      </c>
      <c r="N40" s="37">
        <f t="shared" si="16"/>
        <v>64</v>
      </c>
      <c r="O40" s="37">
        <f t="shared" si="16"/>
        <v>19340.69139</v>
      </c>
      <c r="P40" s="37">
        <f t="shared" si="16"/>
        <v>60</v>
      </c>
      <c r="S40" s="15">
        <f t="shared" si="4"/>
        <v>0</v>
      </c>
    </row>
    <row r="41" spans="1:19" s="28" customFormat="1" ht="19.899999999999999" customHeight="1" x14ac:dyDescent="0.25">
      <c r="A41" s="23"/>
      <c r="B41" s="45" t="s">
        <v>60</v>
      </c>
      <c r="C41" s="46" t="s">
        <v>61</v>
      </c>
      <c r="D41" s="66">
        <v>510</v>
      </c>
      <c r="E41" s="66">
        <v>159701.51757999996</v>
      </c>
      <c r="F41" s="47">
        <v>123</v>
      </c>
      <c r="G41" s="47">
        <v>19573.796759999997</v>
      </c>
      <c r="H41" s="47">
        <v>93</v>
      </c>
      <c r="I41" s="47">
        <v>36271.715219999991</v>
      </c>
      <c r="J41" s="47">
        <v>293</v>
      </c>
      <c r="K41" s="47">
        <v>103856.00559999997</v>
      </c>
      <c r="L41" s="47">
        <v>1</v>
      </c>
      <c r="M41" s="47">
        <v>292.12603999999999</v>
      </c>
      <c r="N41" s="47">
        <v>0</v>
      </c>
      <c r="O41" s="47">
        <v>0</v>
      </c>
      <c r="P41" s="47">
        <v>0</v>
      </c>
      <c r="R41" s="11"/>
      <c r="S41" s="15">
        <f t="shared" si="4"/>
        <v>0</v>
      </c>
    </row>
    <row r="42" spans="1:19" s="28" customFormat="1" ht="19.899999999999999" customHeight="1" x14ac:dyDescent="0.25">
      <c r="A42" s="23"/>
      <c r="B42" s="45" t="s">
        <v>62</v>
      </c>
      <c r="C42" s="46" t="s">
        <v>63</v>
      </c>
      <c r="D42" s="66">
        <v>85</v>
      </c>
      <c r="E42" s="66">
        <v>19405.7137</v>
      </c>
      <c r="F42" s="47">
        <v>0</v>
      </c>
      <c r="G42" s="47">
        <v>0</v>
      </c>
      <c r="H42" s="47">
        <v>0</v>
      </c>
      <c r="I42" s="47">
        <v>0</v>
      </c>
      <c r="J42" s="47">
        <v>1</v>
      </c>
      <c r="K42" s="47">
        <v>65.022310000000004</v>
      </c>
      <c r="L42" s="47">
        <v>20</v>
      </c>
      <c r="M42" s="47">
        <v>11355.22183</v>
      </c>
      <c r="N42" s="47">
        <v>64</v>
      </c>
      <c r="O42" s="47">
        <v>19340.69139</v>
      </c>
      <c r="P42" s="47">
        <v>60</v>
      </c>
      <c r="R42" s="11"/>
      <c r="S42" s="15">
        <f t="shared" si="4"/>
        <v>0</v>
      </c>
    </row>
    <row r="43" spans="1:19" s="28" customFormat="1" ht="19.899999999999999" customHeight="1" x14ac:dyDescent="0.25">
      <c r="A43" s="23"/>
      <c r="B43" s="45" t="s">
        <v>64</v>
      </c>
      <c r="C43" s="46" t="s">
        <v>65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47">
        <v>0</v>
      </c>
      <c r="P43" s="47">
        <v>0</v>
      </c>
      <c r="R43" s="11"/>
      <c r="S43" s="15">
        <f t="shared" si="4"/>
        <v>0</v>
      </c>
    </row>
    <row r="44" spans="1:19" s="11" customFormat="1" ht="19.899999999999999" customHeight="1" x14ac:dyDescent="0.25">
      <c r="B44" s="12" t="s">
        <v>66</v>
      </c>
      <c r="C44" s="14"/>
      <c r="D44" s="48">
        <f>+SUM(D45:D52)</f>
        <v>119</v>
      </c>
      <c r="E44" s="48">
        <f t="shared" ref="E44:P44" si="17">+SUM(E45:E52)</f>
        <v>21087.632750000004</v>
      </c>
      <c r="F44" s="48">
        <f t="shared" si="17"/>
        <v>0</v>
      </c>
      <c r="G44" s="48">
        <f t="shared" si="17"/>
        <v>0</v>
      </c>
      <c r="H44" s="48">
        <f t="shared" si="17"/>
        <v>89</v>
      </c>
      <c r="I44" s="48">
        <f t="shared" si="17"/>
        <v>20667.367600000001</v>
      </c>
      <c r="J44" s="48">
        <f t="shared" si="17"/>
        <v>30</v>
      </c>
      <c r="K44" s="48">
        <f t="shared" si="17"/>
        <v>420.26514999999995</v>
      </c>
      <c r="L44" s="48">
        <f t="shared" si="17"/>
        <v>0</v>
      </c>
      <c r="M44" s="48">
        <f t="shared" si="17"/>
        <v>0</v>
      </c>
      <c r="N44" s="48">
        <f t="shared" si="17"/>
        <v>0</v>
      </c>
      <c r="O44" s="48">
        <f t="shared" si="17"/>
        <v>0</v>
      </c>
      <c r="P44" s="48">
        <f t="shared" si="17"/>
        <v>0</v>
      </c>
      <c r="S44" s="15">
        <f t="shared" si="4"/>
        <v>0</v>
      </c>
    </row>
    <row r="45" spans="1:19" s="28" customFormat="1" ht="19.899999999999999" customHeight="1" x14ac:dyDescent="0.25">
      <c r="A45" s="23"/>
      <c r="B45" s="45" t="s">
        <v>67</v>
      </c>
      <c r="C45" s="46" t="s">
        <v>68</v>
      </c>
      <c r="D45" s="66">
        <v>65</v>
      </c>
      <c r="E45" s="66">
        <v>8066.6058299999986</v>
      </c>
      <c r="F45" s="47">
        <v>0</v>
      </c>
      <c r="G45" s="47">
        <v>0</v>
      </c>
      <c r="H45" s="47">
        <v>35</v>
      </c>
      <c r="I45" s="47">
        <v>7646.3406799999984</v>
      </c>
      <c r="J45" s="47">
        <v>30</v>
      </c>
      <c r="K45" s="47">
        <v>420.26514999999995</v>
      </c>
      <c r="L45" s="47">
        <v>0</v>
      </c>
      <c r="M45" s="47">
        <v>0</v>
      </c>
      <c r="N45" s="47">
        <v>0</v>
      </c>
      <c r="O45" s="47">
        <v>0</v>
      </c>
      <c r="P45" s="47">
        <v>0</v>
      </c>
      <c r="R45" s="11"/>
      <c r="S45" s="15">
        <f t="shared" si="4"/>
        <v>0</v>
      </c>
    </row>
    <row r="46" spans="1:19" s="28" customFormat="1" ht="19.899999999999999" customHeight="1" x14ac:dyDescent="0.25">
      <c r="A46" s="23"/>
      <c r="B46" s="45" t="s">
        <v>69</v>
      </c>
      <c r="C46" s="46" t="s">
        <v>70</v>
      </c>
      <c r="D46" s="47">
        <v>0</v>
      </c>
      <c r="E46" s="47">
        <v>0</v>
      </c>
      <c r="F46" s="47">
        <v>0</v>
      </c>
      <c r="G46" s="47">
        <v>0</v>
      </c>
      <c r="H46" s="47">
        <v>0</v>
      </c>
      <c r="I46" s="47">
        <v>0</v>
      </c>
      <c r="J46" s="47">
        <v>0</v>
      </c>
      <c r="K46" s="47">
        <v>0</v>
      </c>
      <c r="L46" s="47">
        <v>0</v>
      </c>
      <c r="M46" s="47">
        <v>0</v>
      </c>
      <c r="N46" s="47">
        <v>0</v>
      </c>
      <c r="O46" s="47">
        <v>0</v>
      </c>
      <c r="P46" s="47">
        <v>0</v>
      </c>
      <c r="R46" s="11"/>
      <c r="S46" s="15">
        <f t="shared" si="4"/>
        <v>0</v>
      </c>
    </row>
    <row r="47" spans="1:19" s="28" customFormat="1" ht="19.899999999999999" customHeight="1" x14ac:dyDescent="0.25">
      <c r="A47" s="23"/>
      <c r="B47" s="45" t="s">
        <v>71</v>
      </c>
      <c r="C47" s="46" t="s">
        <v>72</v>
      </c>
      <c r="D47" s="47">
        <v>0</v>
      </c>
      <c r="E47" s="47">
        <v>0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47">
        <v>0</v>
      </c>
      <c r="P47" s="47">
        <v>0</v>
      </c>
      <c r="R47" s="11"/>
      <c r="S47" s="15">
        <f t="shared" si="4"/>
        <v>0</v>
      </c>
    </row>
    <row r="48" spans="1:19" s="28" customFormat="1" ht="19.899999999999999" customHeight="1" x14ac:dyDescent="0.25">
      <c r="A48" s="23"/>
      <c r="B48" s="45" t="s">
        <v>73</v>
      </c>
      <c r="C48" s="46" t="s">
        <v>101</v>
      </c>
      <c r="D48" s="66">
        <v>54</v>
      </c>
      <c r="E48" s="66">
        <v>13021.026920000004</v>
      </c>
      <c r="F48" s="47">
        <v>0</v>
      </c>
      <c r="G48" s="47">
        <v>0</v>
      </c>
      <c r="H48" s="47">
        <v>54</v>
      </c>
      <c r="I48" s="47">
        <v>13021.026920000004</v>
      </c>
      <c r="J48" s="47">
        <v>0</v>
      </c>
      <c r="K48" s="47">
        <v>0</v>
      </c>
      <c r="L48" s="47">
        <v>0</v>
      </c>
      <c r="M48" s="47">
        <v>0</v>
      </c>
      <c r="N48" s="47">
        <v>0</v>
      </c>
      <c r="O48" s="47">
        <v>0</v>
      </c>
      <c r="P48" s="47">
        <v>0</v>
      </c>
      <c r="R48" s="11"/>
      <c r="S48" s="15">
        <f t="shared" si="4"/>
        <v>0</v>
      </c>
    </row>
    <row r="49" spans="1:19" s="28" customFormat="1" ht="19.899999999999999" customHeight="1" x14ac:dyDescent="0.25">
      <c r="A49" s="23"/>
      <c r="B49" s="45" t="s">
        <v>74</v>
      </c>
      <c r="C49" s="46" t="s">
        <v>75</v>
      </c>
      <c r="D49" s="47">
        <v>0</v>
      </c>
      <c r="E49" s="47">
        <v>0</v>
      </c>
      <c r="F49" s="47">
        <v>0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47">
        <v>0</v>
      </c>
      <c r="P49" s="47">
        <v>0</v>
      </c>
      <c r="R49" s="11"/>
      <c r="S49" s="15">
        <f t="shared" si="4"/>
        <v>0</v>
      </c>
    </row>
    <row r="50" spans="1:19" s="28" customFormat="1" ht="19.899999999999999" customHeight="1" x14ac:dyDescent="0.25">
      <c r="A50" s="23"/>
      <c r="B50" s="45" t="s">
        <v>76</v>
      </c>
      <c r="C50" s="46" t="s">
        <v>77</v>
      </c>
      <c r="D50" s="47">
        <v>0</v>
      </c>
      <c r="E50" s="47">
        <v>0</v>
      </c>
      <c r="F50" s="47">
        <v>0</v>
      </c>
      <c r="G50" s="47">
        <v>0</v>
      </c>
      <c r="H50" s="47">
        <v>0</v>
      </c>
      <c r="I50" s="47">
        <v>0</v>
      </c>
      <c r="J50" s="47">
        <v>0</v>
      </c>
      <c r="K50" s="47">
        <v>0</v>
      </c>
      <c r="L50" s="47">
        <v>0</v>
      </c>
      <c r="M50" s="47">
        <v>0</v>
      </c>
      <c r="N50" s="47">
        <v>0</v>
      </c>
      <c r="O50" s="47">
        <v>0</v>
      </c>
      <c r="P50" s="47">
        <v>0</v>
      </c>
      <c r="R50" s="11"/>
      <c r="S50" s="15">
        <f t="shared" si="4"/>
        <v>0</v>
      </c>
    </row>
    <row r="51" spans="1:19" s="28" customFormat="1" ht="19.899999999999999" customHeight="1" x14ac:dyDescent="0.25">
      <c r="A51" s="23"/>
      <c r="B51" s="45" t="s">
        <v>78</v>
      </c>
      <c r="C51" s="46" t="s">
        <v>79</v>
      </c>
      <c r="D51" s="47">
        <v>0</v>
      </c>
      <c r="E51" s="47">
        <v>0</v>
      </c>
      <c r="F51" s="47">
        <v>0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47">
        <v>0</v>
      </c>
      <c r="P51" s="47">
        <v>0</v>
      </c>
      <c r="R51" s="11"/>
      <c r="S51" s="15">
        <f t="shared" si="4"/>
        <v>0</v>
      </c>
    </row>
    <row r="52" spans="1:19" s="28" customFormat="1" ht="19.899999999999999" customHeight="1" x14ac:dyDescent="0.25">
      <c r="A52" s="23"/>
      <c r="B52" s="45" t="s">
        <v>80</v>
      </c>
      <c r="C52" s="46" t="s">
        <v>81</v>
      </c>
      <c r="D52" s="47">
        <v>0</v>
      </c>
      <c r="E52" s="47">
        <v>0</v>
      </c>
      <c r="F52" s="47">
        <v>0</v>
      </c>
      <c r="G52" s="47">
        <v>0</v>
      </c>
      <c r="H52" s="47">
        <v>0</v>
      </c>
      <c r="I52" s="47">
        <v>0</v>
      </c>
      <c r="J52" s="47">
        <v>0</v>
      </c>
      <c r="K52" s="47">
        <v>0</v>
      </c>
      <c r="L52" s="47">
        <v>0</v>
      </c>
      <c r="M52" s="47">
        <v>0</v>
      </c>
      <c r="N52" s="47">
        <v>0</v>
      </c>
      <c r="O52" s="47">
        <v>0</v>
      </c>
      <c r="P52" s="47">
        <v>0</v>
      </c>
      <c r="R52" s="11"/>
      <c r="S52" s="15">
        <f t="shared" si="4"/>
        <v>0</v>
      </c>
    </row>
    <row r="53" spans="1:19" s="1" customFormat="1" ht="25.15" customHeight="1" x14ac:dyDescent="0.25">
      <c r="B53" s="2" t="s">
        <v>82</v>
      </c>
      <c r="C53" s="3"/>
      <c r="D53" s="36">
        <f>+D54+D60</f>
        <v>7895</v>
      </c>
      <c r="E53" s="36">
        <f t="shared" ref="E53:P53" si="18">+E54+E60</f>
        <v>89720.714810000005</v>
      </c>
      <c r="F53" s="36">
        <f t="shared" si="18"/>
        <v>19</v>
      </c>
      <c r="G53" s="36">
        <f t="shared" si="18"/>
        <v>1107.45937</v>
      </c>
      <c r="H53" s="36">
        <f t="shared" si="18"/>
        <v>395</v>
      </c>
      <c r="I53" s="36">
        <f t="shared" si="18"/>
        <v>32492.271089999991</v>
      </c>
      <c r="J53" s="36">
        <f t="shared" si="18"/>
        <v>22</v>
      </c>
      <c r="K53" s="36">
        <f t="shared" si="18"/>
        <v>1360.5461699999998</v>
      </c>
      <c r="L53" s="36">
        <f t="shared" si="18"/>
        <v>43</v>
      </c>
      <c r="M53" s="36">
        <f t="shared" si="18"/>
        <v>2797.05339</v>
      </c>
      <c r="N53" s="36">
        <f t="shared" si="18"/>
        <v>7416</v>
      </c>
      <c r="O53" s="36">
        <f t="shared" si="18"/>
        <v>54760.438180000012</v>
      </c>
      <c r="P53" s="36">
        <f t="shared" si="18"/>
        <v>7390</v>
      </c>
      <c r="R53" s="11"/>
      <c r="S53" s="15">
        <f t="shared" si="4"/>
        <v>0</v>
      </c>
    </row>
    <row r="54" spans="1:19" s="11" customFormat="1" ht="19.899999999999999" customHeight="1" x14ac:dyDescent="0.25">
      <c r="B54" s="12" t="s">
        <v>83</v>
      </c>
      <c r="C54" s="13"/>
      <c r="D54" s="48">
        <f>+SUM(D55:D59)</f>
        <v>7891</v>
      </c>
      <c r="E54" s="37">
        <f t="shared" ref="E54:P54" si="19">+SUM(E55:E59)</f>
        <v>88820.714810000005</v>
      </c>
      <c r="F54" s="44">
        <f t="shared" si="19"/>
        <v>19</v>
      </c>
      <c r="G54" s="37">
        <f t="shared" si="19"/>
        <v>1107.45937</v>
      </c>
      <c r="H54" s="44">
        <f t="shared" si="19"/>
        <v>395</v>
      </c>
      <c r="I54" s="37">
        <f t="shared" si="19"/>
        <v>32492.271089999991</v>
      </c>
      <c r="J54" s="44">
        <f t="shared" si="19"/>
        <v>22</v>
      </c>
      <c r="K54" s="37">
        <f t="shared" si="19"/>
        <v>1360.5461699999998</v>
      </c>
      <c r="L54" s="44">
        <f t="shared" si="19"/>
        <v>42</v>
      </c>
      <c r="M54" s="37">
        <f t="shared" si="19"/>
        <v>2772.8183899999999</v>
      </c>
      <c r="N54" s="44">
        <f t="shared" si="19"/>
        <v>7413</v>
      </c>
      <c r="O54" s="37">
        <f t="shared" si="19"/>
        <v>53860.438180000012</v>
      </c>
      <c r="P54" s="37">
        <f t="shared" si="19"/>
        <v>7387</v>
      </c>
      <c r="S54" s="15">
        <f t="shared" si="4"/>
        <v>0</v>
      </c>
    </row>
    <row r="55" spans="1:19" s="11" customFormat="1" ht="19.899999999999999" customHeight="1" x14ac:dyDescent="0.25">
      <c r="B55" s="26" t="s">
        <v>84</v>
      </c>
      <c r="C55" s="27" t="s">
        <v>85</v>
      </c>
      <c r="D55" s="67">
        <v>7265</v>
      </c>
      <c r="E55" s="67">
        <v>49179.147890000007</v>
      </c>
      <c r="F55" s="38"/>
      <c r="G55" s="38"/>
      <c r="H55" s="38"/>
      <c r="I55" s="38"/>
      <c r="J55" s="38"/>
      <c r="K55" s="38"/>
      <c r="L55" s="38"/>
      <c r="M55" s="38"/>
      <c r="N55" s="38">
        <f>+D55</f>
        <v>7265</v>
      </c>
      <c r="O55" s="38">
        <f>+E55</f>
        <v>49179.147890000007</v>
      </c>
      <c r="P55" s="38">
        <f>+N55</f>
        <v>7265</v>
      </c>
      <c r="S55" s="15"/>
    </row>
    <row r="56" spans="1:19" s="28" customFormat="1" ht="19.899999999999999" customHeight="1" x14ac:dyDescent="0.25">
      <c r="A56" s="23"/>
      <c r="B56" s="45" t="s">
        <v>86</v>
      </c>
      <c r="C56" s="46" t="s">
        <v>87</v>
      </c>
      <c r="D56" s="47">
        <v>0</v>
      </c>
      <c r="E56" s="47">
        <v>0</v>
      </c>
      <c r="F56" s="47">
        <v>0</v>
      </c>
      <c r="G56" s="47">
        <v>0</v>
      </c>
      <c r="H56" s="47">
        <v>0</v>
      </c>
      <c r="I56" s="47">
        <v>0</v>
      </c>
      <c r="J56" s="47">
        <v>0</v>
      </c>
      <c r="K56" s="47">
        <v>0</v>
      </c>
      <c r="L56" s="47">
        <v>0</v>
      </c>
      <c r="M56" s="47">
        <v>0</v>
      </c>
      <c r="N56" s="47">
        <v>0</v>
      </c>
      <c r="O56" s="47">
        <v>0</v>
      </c>
      <c r="P56" s="47">
        <v>0</v>
      </c>
      <c r="R56" s="11"/>
      <c r="S56" s="15">
        <f t="shared" si="4"/>
        <v>0</v>
      </c>
    </row>
    <row r="57" spans="1:19" s="28" customFormat="1" ht="19.899999999999999" customHeight="1" x14ac:dyDescent="0.25">
      <c r="A57" s="23"/>
      <c r="B57" s="45" t="s">
        <v>88</v>
      </c>
      <c r="C57" s="46" t="s">
        <v>89</v>
      </c>
      <c r="D57" s="66">
        <v>626</v>
      </c>
      <c r="E57" s="66">
        <v>39641.566919999997</v>
      </c>
      <c r="F57" s="47">
        <v>19</v>
      </c>
      <c r="G57" s="47">
        <v>1107.45937</v>
      </c>
      <c r="H57" s="47">
        <v>395</v>
      </c>
      <c r="I57" s="47">
        <v>32492.271089999991</v>
      </c>
      <c r="J57" s="47">
        <v>22</v>
      </c>
      <c r="K57" s="47">
        <v>1360.5461699999998</v>
      </c>
      <c r="L57" s="47">
        <v>42</v>
      </c>
      <c r="M57" s="47">
        <v>2772.8183899999999</v>
      </c>
      <c r="N57" s="47">
        <v>148</v>
      </c>
      <c r="O57" s="47">
        <v>4681.2902900000008</v>
      </c>
      <c r="P57" s="47">
        <v>122</v>
      </c>
      <c r="R57" s="11"/>
      <c r="S57" s="15">
        <f t="shared" si="4"/>
        <v>0</v>
      </c>
    </row>
    <row r="58" spans="1:19" s="28" customFormat="1" ht="19.899999999999999" customHeight="1" x14ac:dyDescent="0.25">
      <c r="A58" s="23"/>
      <c r="B58" s="45" t="s">
        <v>90</v>
      </c>
      <c r="C58" s="46" t="s">
        <v>91</v>
      </c>
      <c r="D58" s="47">
        <v>0</v>
      </c>
      <c r="E58" s="47">
        <v>0</v>
      </c>
      <c r="F58" s="47">
        <v>0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47">
        <v>0</v>
      </c>
      <c r="N58" s="47">
        <v>0</v>
      </c>
      <c r="O58" s="47">
        <v>0</v>
      </c>
      <c r="P58" s="47">
        <v>0</v>
      </c>
      <c r="R58" s="11"/>
      <c r="S58" s="15">
        <f t="shared" si="4"/>
        <v>0</v>
      </c>
    </row>
    <row r="59" spans="1:19" s="11" customFormat="1" ht="19.899999999999999" customHeight="1" x14ac:dyDescent="0.25">
      <c r="B59" s="45" t="s">
        <v>118</v>
      </c>
      <c r="C59" s="46" t="s">
        <v>117</v>
      </c>
      <c r="D59" s="47">
        <v>0</v>
      </c>
      <c r="E59" s="47">
        <v>0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47">
        <v>0</v>
      </c>
      <c r="P59" s="47">
        <v>0</v>
      </c>
      <c r="S59" s="15">
        <f t="shared" si="4"/>
        <v>0</v>
      </c>
    </row>
    <row r="60" spans="1:19" s="11" customFormat="1" ht="19.899999999999999" customHeight="1" x14ac:dyDescent="0.25">
      <c r="B60" s="12" t="s">
        <v>92</v>
      </c>
      <c r="C60" s="14"/>
      <c r="D60" s="48">
        <f>+SUM(D61:D62)</f>
        <v>4</v>
      </c>
      <c r="E60" s="37">
        <f t="shared" ref="E60:P60" si="20">+SUM(E61:E62)</f>
        <v>900</v>
      </c>
      <c r="F60" s="44">
        <f>+SUM(F61:F62)</f>
        <v>0</v>
      </c>
      <c r="G60" s="37">
        <f t="shared" ref="G60" si="21">+SUM(G61:G62)</f>
        <v>0</v>
      </c>
      <c r="H60" s="48">
        <f t="shared" si="20"/>
        <v>0</v>
      </c>
      <c r="I60" s="37">
        <f t="shared" si="20"/>
        <v>0</v>
      </c>
      <c r="J60" s="48">
        <f t="shared" si="20"/>
        <v>0</v>
      </c>
      <c r="K60" s="37">
        <f t="shared" si="20"/>
        <v>0</v>
      </c>
      <c r="L60" s="48">
        <f t="shared" si="20"/>
        <v>1</v>
      </c>
      <c r="M60" s="37">
        <f t="shared" si="20"/>
        <v>24.234999999999999</v>
      </c>
      <c r="N60" s="48">
        <f t="shared" si="20"/>
        <v>3</v>
      </c>
      <c r="O60" s="37">
        <f t="shared" si="20"/>
        <v>900</v>
      </c>
      <c r="P60" s="37">
        <f t="shared" si="20"/>
        <v>3</v>
      </c>
      <c r="S60" s="15">
        <f t="shared" si="4"/>
        <v>0</v>
      </c>
    </row>
    <row r="61" spans="1:19" s="28" customFormat="1" ht="19.899999999999999" customHeight="1" x14ac:dyDescent="0.25">
      <c r="A61" s="23"/>
      <c r="B61" s="45" t="s">
        <v>93</v>
      </c>
      <c r="C61" s="45"/>
      <c r="D61" s="66">
        <v>4</v>
      </c>
      <c r="E61" s="66">
        <v>900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1</v>
      </c>
      <c r="M61" s="47">
        <v>24.234999999999999</v>
      </c>
      <c r="N61" s="47">
        <v>3</v>
      </c>
      <c r="O61" s="47">
        <v>900</v>
      </c>
      <c r="P61" s="47">
        <v>3</v>
      </c>
      <c r="R61" s="11"/>
      <c r="S61" s="15">
        <f t="shared" si="4"/>
        <v>0</v>
      </c>
    </row>
    <row r="62" spans="1:19" s="28" customFormat="1" ht="19.899999999999999" customHeight="1" x14ac:dyDescent="0.25">
      <c r="A62" s="23"/>
      <c r="B62" s="45" t="s">
        <v>94</v>
      </c>
      <c r="C62" s="45"/>
      <c r="D62" s="47">
        <v>0</v>
      </c>
      <c r="E62" s="47">
        <v>0</v>
      </c>
      <c r="F62" s="47">
        <v>0</v>
      </c>
      <c r="G62" s="47">
        <v>0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47">
        <v>0</v>
      </c>
      <c r="N62" s="47">
        <v>0</v>
      </c>
      <c r="O62" s="47">
        <v>0</v>
      </c>
      <c r="P62" s="47">
        <v>0</v>
      </c>
      <c r="R62" s="11"/>
      <c r="S62" s="15">
        <f t="shared" si="4"/>
        <v>0</v>
      </c>
    </row>
    <row r="63" spans="1:19" s="1" customFormat="1" ht="25.15" customHeight="1" x14ac:dyDescent="0.25">
      <c r="B63" s="2" t="s">
        <v>95</v>
      </c>
      <c r="C63" s="3"/>
      <c r="D63" s="36">
        <f>+SUM(D64:D68)</f>
        <v>109</v>
      </c>
      <c r="E63" s="36">
        <f t="shared" ref="E63:P63" si="22">+SUM(E64:E68)</f>
        <v>41494.406270000007</v>
      </c>
      <c r="F63" s="36">
        <f t="shared" si="22"/>
        <v>0</v>
      </c>
      <c r="G63" s="36">
        <f t="shared" si="22"/>
        <v>0</v>
      </c>
      <c r="H63" s="36">
        <f t="shared" si="22"/>
        <v>81</v>
      </c>
      <c r="I63" s="36">
        <f t="shared" si="22"/>
        <v>25670.911520000009</v>
      </c>
      <c r="J63" s="36">
        <f t="shared" si="22"/>
        <v>13</v>
      </c>
      <c r="K63" s="36">
        <f t="shared" si="22"/>
        <v>4005.2775099999994</v>
      </c>
      <c r="L63" s="36">
        <f t="shared" si="22"/>
        <v>0</v>
      </c>
      <c r="M63" s="36">
        <f t="shared" si="22"/>
        <v>0</v>
      </c>
      <c r="N63" s="36">
        <f t="shared" si="22"/>
        <v>15</v>
      </c>
      <c r="O63" s="36">
        <f t="shared" si="22"/>
        <v>11818.21724</v>
      </c>
      <c r="P63" s="36">
        <f t="shared" si="22"/>
        <v>15</v>
      </c>
      <c r="R63" s="11"/>
      <c r="S63" s="15">
        <f t="shared" si="4"/>
        <v>0</v>
      </c>
    </row>
    <row r="64" spans="1:19" s="11" customFormat="1" ht="19.899999999999999" customHeight="1" x14ac:dyDescent="0.25">
      <c r="B64" s="26" t="s">
        <v>114</v>
      </c>
      <c r="C64" s="27" t="s">
        <v>129</v>
      </c>
      <c r="D64" s="66">
        <v>86</v>
      </c>
      <c r="E64" s="66">
        <v>28253.371360000008</v>
      </c>
      <c r="F64" s="47">
        <v>0</v>
      </c>
      <c r="G64" s="47">
        <v>0</v>
      </c>
      <c r="H64" s="47">
        <v>73</v>
      </c>
      <c r="I64" s="47">
        <v>24248.093850000008</v>
      </c>
      <c r="J64" s="47">
        <v>13</v>
      </c>
      <c r="K64" s="47">
        <v>4005.2775099999994</v>
      </c>
      <c r="L64" s="47">
        <v>0</v>
      </c>
      <c r="M64" s="47">
        <v>0</v>
      </c>
      <c r="N64" s="47">
        <v>0</v>
      </c>
      <c r="O64" s="47">
        <v>0</v>
      </c>
      <c r="P64" s="47">
        <v>0</v>
      </c>
      <c r="S64" s="15">
        <f t="shared" si="4"/>
        <v>0</v>
      </c>
    </row>
    <row r="65" spans="1:19" s="11" customFormat="1" ht="19.899999999999999" customHeight="1" x14ac:dyDescent="0.25">
      <c r="B65" s="26" t="s">
        <v>115</v>
      </c>
      <c r="C65" s="27" t="s">
        <v>130</v>
      </c>
      <c r="D65" s="47">
        <v>0</v>
      </c>
      <c r="E65" s="47">
        <v>0</v>
      </c>
      <c r="F65" s="47">
        <v>0</v>
      </c>
      <c r="G65" s="47">
        <v>0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47">
        <v>0</v>
      </c>
      <c r="N65" s="47">
        <v>0</v>
      </c>
      <c r="O65" s="47">
        <v>0</v>
      </c>
      <c r="P65" s="47">
        <v>0</v>
      </c>
      <c r="S65" s="15">
        <f t="shared" si="4"/>
        <v>0</v>
      </c>
    </row>
    <row r="66" spans="1:19" s="11" customFormat="1" ht="19.899999999999999" customHeight="1" x14ac:dyDescent="0.25">
      <c r="B66" s="26" t="s">
        <v>109</v>
      </c>
      <c r="C66" s="27" t="s">
        <v>131</v>
      </c>
      <c r="D66" s="66">
        <v>8</v>
      </c>
      <c r="E66" s="66">
        <v>7580.0859</v>
      </c>
      <c r="F66" s="47">
        <v>0</v>
      </c>
      <c r="G66" s="47">
        <v>0</v>
      </c>
      <c r="H66" s="47">
        <v>0</v>
      </c>
      <c r="I66" s="47">
        <v>0</v>
      </c>
      <c r="J66" s="47">
        <v>0</v>
      </c>
      <c r="K66" s="47">
        <v>0</v>
      </c>
      <c r="L66" s="47">
        <v>0</v>
      </c>
      <c r="M66" s="47">
        <v>0</v>
      </c>
      <c r="N66" s="47">
        <v>8</v>
      </c>
      <c r="O66" s="47">
        <v>7580.0859</v>
      </c>
      <c r="P66" s="47">
        <v>8</v>
      </c>
      <c r="S66" s="15">
        <f t="shared" si="4"/>
        <v>0</v>
      </c>
    </row>
    <row r="67" spans="1:19" s="11" customFormat="1" ht="19.899999999999999" customHeight="1" x14ac:dyDescent="0.25">
      <c r="B67" s="26" t="s">
        <v>116</v>
      </c>
      <c r="C67" s="27" t="s">
        <v>132</v>
      </c>
      <c r="D67" s="47">
        <v>0</v>
      </c>
      <c r="E67" s="47">
        <v>0</v>
      </c>
      <c r="F67" s="47">
        <v>0</v>
      </c>
      <c r="G67" s="47">
        <v>0</v>
      </c>
      <c r="H67" s="47">
        <v>0</v>
      </c>
      <c r="I67" s="47">
        <v>0</v>
      </c>
      <c r="J67" s="47">
        <v>0</v>
      </c>
      <c r="K67" s="47">
        <v>0</v>
      </c>
      <c r="L67" s="47">
        <v>0</v>
      </c>
      <c r="M67" s="47">
        <v>0</v>
      </c>
      <c r="N67" s="47">
        <v>0</v>
      </c>
      <c r="O67" s="47">
        <v>0</v>
      </c>
      <c r="P67" s="47">
        <v>0</v>
      </c>
      <c r="S67" s="15">
        <f t="shared" si="4"/>
        <v>0</v>
      </c>
    </row>
    <row r="68" spans="1:19" s="11" customFormat="1" ht="19.899999999999999" customHeight="1" x14ac:dyDescent="0.25">
      <c r="B68" s="26" t="s">
        <v>110</v>
      </c>
      <c r="C68" s="27" t="s">
        <v>133</v>
      </c>
      <c r="D68" s="66">
        <v>15</v>
      </c>
      <c r="E68" s="66">
        <v>5660.9490100000003</v>
      </c>
      <c r="F68" s="47">
        <v>0</v>
      </c>
      <c r="G68" s="47">
        <v>0</v>
      </c>
      <c r="H68" s="47">
        <v>8</v>
      </c>
      <c r="I68" s="47">
        <v>1422.8176699999999</v>
      </c>
      <c r="J68" s="47">
        <v>0</v>
      </c>
      <c r="K68" s="47">
        <v>0</v>
      </c>
      <c r="L68" s="47">
        <v>0</v>
      </c>
      <c r="M68" s="47">
        <v>0</v>
      </c>
      <c r="N68" s="47">
        <v>7</v>
      </c>
      <c r="O68" s="47">
        <v>4238.1313399999999</v>
      </c>
      <c r="P68" s="47">
        <v>7</v>
      </c>
      <c r="S68" s="15">
        <f t="shared" si="4"/>
        <v>0</v>
      </c>
    </row>
    <row r="69" spans="1:19" s="28" customFormat="1" ht="4.9000000000000004" customHeight="1" x14ac:dyDescent="0.25">
      <c r="A69" s="23"/>
      <c r="B69" s="29"/>
      <c r="C69" s="30"/>
      <c r="D69" s="49"/>
      <c r="E69" s="40"/>
      <c r="F69" s="49"/>
      <c r="G69" s="40"/>
      <c r="H69" s="49"/>
      <c r="I69" s="40"/>
      <c r="J69" s="49"/>
      <c r="K69" s="40"/>
      <c r="L69" s="49"/>
      <c r="M69" s="40"/>
      <c r="N69" s="49"/>
      <c r="O69" s="40"/>
      <c r="P69" s="40"/>
      <c r="R69" s="11"/>
      <c r="S69" s="15">
        <f t="shared" si="4"/>
        <v>0</v>
      </c>
    </row>
    <row r="70" spans="1:19" s="1" customFormat="1" ht="30" customHeight="1" x14ac:dyDescent="0.25">
      <c r="B70" s="7" t="s">
        <v>96</v>
      </c>
      <c r="C70" s="8"/>
      <c r="D70" s="52">
        <f>+D72+D75+D81</f>
        <v>12095</v>
      </c>
      <c r="E70" s="52">
        <f t="shared" ref="E70:P70" si="23">+E72+E75+E81</f>
        <v>302954.33213000005</v>
      </c>
      <c r="F70" s="52">
        <f t="shared" si="23"/>
        <v>1085</v>
      </c>
      <c r="G70" s="52">
        <f t="shared" si="23"/>
        <v>25757.356990000004</v>
      </c>
      <c r="H70" s="52">
        <f t="shared" si="23"/>
        <v>1730</v>
      </c>
      <c r="I70" s="52">
        <f t="shared" si="23"/>
        <v>50851.88637</v>
      </c>
      <c r="J70" s="52">
        <f t="shared" si="23"/>
        <v>522</v>
      </c>
      <c r="K70" s="52">
        <f t="shared" si="23"/>
        <v>8126.7577199999987</v>
      </c>
      <c r="L70" s="52">
        <f t="shared" si="23"/>
        <v>224</v>
      </c>
      <c r="M70" s="52">
        <f t="shared" si="23"/>
        <v>19916.92553</v>
      </c>
      <c r="N70" s="52">
        <f t="shared" si="23"/>
        <v>8534</v>
      </c>
      <c r="O70" s="52">
        <f t="shared" si="23"/>
        <v>218218.33105000004</v>
      </c>
      <c r="P70" s="52">
        <f t="shared" si="23"/>
        <v>8402</v>
      </c>
      <c r="Q70" s="9"/>
      <c r="R70" s="11"/>
      <c r="S70" s="15">
        <f t="shared" si="4"/>
        <v>0</v>
      </c>
    </row>
    <row r="71" spans="1:19" s="28" customFormat="1" ht="4.9000000000000004" customHeight="1" x14ac:dyDescent="0.25">
      <c r="A71" s="23"/>
      <c r="B71" s="31"/>
      <c r="C71" s="32"/>
      <c r="D71" s="50"/>
      <c r="E71" s="41"/>
      <c r="F71" s="50"/>
      <c r="G71" s="41"/>
      <c r="H71" s="50"/>
      <c r="I71" s="41"/>
      <c r="J71" s="50"/>
      <c r="K71" s="41"/>
      <c r="L71" s="50"/>
      <c r="M71" s="41"/>
      <c r="N71" s="50"/>
      <c r="O71" s="41"/>
      <c r="P71" s="41"/>
      <c r="R71" s="11"/>
      <c r="S71" s="15">
        <f t="shared" si="4"/>
        <v>0</v>
      </c>
    </row>
    <row r="72" spans="1:19" s="1" customFormat="1" ht="25.15" customHeight="1" x14ac:dyDescent="0.25">
      <c r="B72" s="2" t="s">
        <v>97</v>
      </c>
      <c r="C72" s="3"/>
      <c r="D72" s="36">
        <f>SUM(D73:D74)</f>
        <v>3806</v>
      </c>
      <c r="E72" s="36">
        <f t="shared" ref="E72:P72" si="24">SUM(E73:E74)</f>
        <v>108991.48967000001</v>
      </c>
      <c r="F72" s="36">
        <f>SUM(F73:F74)</f>
        <v>1085</v>
      </c>
      <c r="G72" s="36">
        <f t="shared" ref="G72" si="25">SUM(G73:G74)</f>
        <v>25757.356990000004</v>
      </c>
      <c r="H72" s="36">
        <f t="shared" si="24"/>
        <v>1726</v>
      </c>
      <c r="I72" s="36">
        <f t="shared" si="24"/>
        <v>34297.73156</v>
      </c>
      <c r="J72" s="36">
        <f t="shared" si="24"/>
        <v>522</v>
      </c>
      <c r="K72" s="36">
        <f t="shared" si="24"/>
        <v>8126.7577199999987</v>
      </c>
      <c r="L72" s="36">
        <f t="shared" si="24"/>
        <v>222</v>
      </c>
      <c r="M72" s="36">
        <f t="shared" si="24"/>
        <v>7549.6783700000015</v>
      </c>
      <c r="N72" s="36">
        <f t="shared" si="24"/>
        <v>251</v>
      </c>
      <c r="O72" s="36">
        <f t="shared" si="24"/>
        <v>40809.643400000008</v>
      </c>
      <c r="P72" s="36">
        <f t="shared" si="24"/>
        <v>119</v>
      </c>
      <c r="R72" s="11"/>
      <c r="S72" s="15">
        <f t="shared" si="4"/>
        <v>0</v>
      </c>
    </row>
    <row r="73" spans="1:19" s="11" customFormat="1" ht="19.899999999999999" customHeight="1" x14ac:dyDescent="0.25">
      <c r="B73" s="45" t="s">
        <v>120</v>
      </c>
      <c r="C73" s="46" t="s">
        <v>119</v>
      </c>
      <c r="D73" s="47">
        <v>3754</v>
      </c>
      <c r="E73" s="47">
        <v>71494.611489999996</v>
      </c>
      <c r="F73" s="47">
        <v>1085</v>
      </c>
      <c r="G73" s="47">
        <v>25757.356990000004</v>
      </c>
      <c r="H73" s="47">
        <v>1726</v>
      </c>
      <c r="I73" s="47">
        <v>34297.73156</v>
      </c>
      <c r="J73" s="47">
        <v>522</v>
      </c>
      <c r="K73" s="47">
        <v>8126.7577199999987</v>
      </c>
      <c r="L73" s="47">
        <v>222</v>
      </c>
      <c r="M73" s="47">
        <v>7549.6783700000015</v>
      </c>
      <c r="N73" s="47">
        <v>199</v>
      </c>
      <c r="O73" s="47">
        <v>3312.7652199999989</v>
      </c>
      <c r="P73" s="47">
        <v>67</v>
      </c>
      <c r="S73" s="15">
        <f t="shared" si="4"/>
        <v>0</v>
      </c>
    </row>
    <row r="74" spans="1:19" s="11" customFormat="1" ht="19.899999999999999" customHeight="1" x14ac:dyDescent="0.25">
      <c r="B74" s="45" t="s">
        <v>111</v>
      </c>
      <c r="C74" s="46" t="s">
        <v>121</v>
      </c>
      <c r="D74" s="47">
        <v>52</v>
      </c>
      <c r="E74" s="47">
        <v>37496.878180000007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52</v>
      </c>
      <c r="O74" s="47">
        <v>37496.878180000007</v>
      </c>
      <c r="P74" s="47">
        <v>52</v>
      </c>
      <c r="S74" s="15">
        <f t="shared" ref="S74:S81" si="26">+D74-F74-H74-J74-L74-N74</f>
        <v>0</v>
      </c>
    </row>
    <row r="75" spans="1:19" s="1" customFormat="1" ht="25.15" customHeight="1" x14ac:dyDescent="0.25">
      <c r="B75" s="5" t="s">
        <v>98</v>
      </c>
      <c r="C75" s="6"/>
      <c r="D75" s="36">
        <f>+SUM(D76:D80)</f>
        <v>8268</v>
      </c>
      <c r="E75" s="36">
        <f t="shared" ref="E75:P75" si="27">+SUM(E76:E80)</f>
        <v>89471.385000000024</v>
      </c>
      <c r="F75" s="36">
        <f>+SUM(F76:F80)</f>
        <v>0</v>
      </c>
      <c r="G75" s="36">
        <f t="shared" ref="G75" si="28">+SUM(G76:G80)</f>
        <v>0</v>
      </c>
      <c r="H75" s="36">
        <f t="shared" si="27"/>
        <v>0</v>
      </c>
      <c r="I75" s="36">
        <f t="shared" si="27"/>
        <v>0</v>
      </c>
      <c r="J75" s="36">
        <f t="shared" si="27"/>
        <v>0</v>
      </c>
      <c r="K75" s="36">
        <f t="shared" si="27"/>
        <v>0</v>
      </c>
      <c r="L75" s="36">
        <f t="shared" si="27"/>
        <v>0</v>
      </c>
      <c r="M75" s="36">
        <f t="shared" si="27"/>
        <v>0</v>
      </c>
      <c r="N75" s="36">
        <f t="shared" si="27"/>
        <v>8268</v>
      </c>
      <c r="O75" s="36">
        <f t="shared" si="27"/>
        <v>89471.385000000024</v>
      </c>
      <c r="P75" s="36">
        <f t="shared" si="27"/>
        <v>8268</v>
      </c>
      <c r="R75" s="11"/>
      <c r="S75" s="15">
        <f t="shared" si="26"/>
        <v>0</v>
      </c>
    </row>
    <row r="76" spans="1:19" s="11" customFormat="1" ht="19.899999999999999" customHeight="1" x14ac:dyDescent="0.25">
      <c r="B76" s="26" t="s">
        <v>134</v>
      </c>
      <c r="C76" s="27" t="s">
        <v>124</v>
      </c>
      <c r="D76" s="68">
        <v>1195</v>
      </c>
      <c r="E76" s="68">
        <v>34251.85815</v>
      </c>
      <c r="F76" s="51"/>
      <c r="G76" s="51"/>
      <c r="H76" s="51"/>
      <c r="I76" s="51"/>
      <c r="J76" s="51"/>
      <c r="K76" s="51"/>
      <c r="L76" s="51"/>
      <c r="M76" s="51"/>
      <c r="N76" s="51">
        <v>1195</v>
      </c>
      <c r="O76" s="51">
        <v>34251.85815</v>
      </c>
      <c r="P76" s="51">
        <v>1195</v>
      </c>
      <c r="S76" s="15">
        <f t="shared" si="26"/>
        <v>0</v>
      </c>
    </row>
    <row r="77" spans="1:19" s="11" customFormat="1" ht="19.899999999999999" customHeight="1" x14ac:dyDescent="0.25">
      <c r="B77" s="26" t="s">
        <v>135</v>
      </c>
      <c r="C77" s="27" t="s">
        <v>125</v>
      </c>
      <c r="D77" s="68">
        <v>174</v>
      </c>
      <c r="E77" s="68">
        <v>5002.5968000000003</v>
      </c>
      <c r="F77" s="51"/>
      <c r="G77" s="51"/>
      <c r="H77" s="51"/>
      <c r="I77" s="51"/>
      <c r="J77" s="51"/>
      <c r="K77" s="51"/>
      <c r="L77" s="51"/>
      <c r="M77" s="51"/>
      <c r="N77" s="51">
        <v>174</v>
      </c>
      <c r="O77" s="51">
        <v>5002.5968000000003</v>
      </c>
      <c r="P77" s="51">
        <v>174</v>
      </c>
      <c r="S77" s="15">
        <f t="shared" si="26"/>
        <v>0</v>
      </c>
    </row>
    <row r="78" spans="1:19" s="11" customFormat="1" ht="19.899999999999999" customHeight="1" x14ac:dyDescent="0.25">
      <c r="B78" s="26" t="s">
        <v>136</v>
      </c>
      <c r="C78" s="27" t="s">
        <v>126</v>
      </c>
      <c r="D78" s="68">
        <v>2065</v>
      </c>
      <c r="E78" s="68">
        <v>14762.279850000001</v>
      </c>
      <c r="F78" s="51"/>
      <c r="G78" s="51"/>
      <c r="H78" s="51"/>
      <c r="I78" s="51"/>
      <c r="J78" s="51"/>
      <c r="K78" s="51"/>
      <c r="L78" s="51"/>
      <c r="M78" s="51"/>
      <c r="N78" s="51">
        <v>2065</v>
      </c>
      <c r="O78" s="51">
        <v>14762.279850000001</v>
      </c>
      <c r="P78" s="51">
        <v>2065</v>
      </c>
      <c r="S78" s="15">
        <f t="shared" si="26"/>
        <v>0</v>
      </c>
    </row>
    <row r="79" spans="1:19" s="11" customFormat="1" ht="19.899999999999999" customHeight="1" x14ac:dyDescent="0.25">
      <c r="B79" s="26" t="s">
        <v>137</v>
      </c>
      <c r="C79" s="27" t="s">
        <v>127</v>
      </c>
      <c r="D79" s="68">
        <v>4738</v>
      </c>
      <c r="E79" s="68">
        <v>32937.711700000014</v>
      </c>
      <c r="F79" s="51"/>
      <c r="G79" s="51"/>
      <c r="H79" s="51"/>
      <c r="I79" s="51"/>
      <c r="J79" s="51"/>
      <c r="K79" s="51"/>
      <c r="L79" s="51"/>
      <c r="M79" s="51"/>
      <c r="N79" s="51">
        <v>4738</v>
      </c>
      <c r="O79" s="51">
        <v>32937.711700000014</v>
      </c>
      <c r="P79" s="51">
        <v>4738</v>
      </c>
      <c r="S79" s="15">
        <f t="shared" si="26"/>
        <v>0</v>
      </c>
    </row>
    <row r="80" spans="1:19" s="11" customFormat="1" ht="19.899999999999999" customHeight="1" x14ac:dyDescent="0.25">
      <c r="B80" s="26" t="s">
        <v>138</v>
      </c>
      <c r="C80" s="27" t="s">
        <v>128</v>
      </c>
      <c r="D80" s="68">
        <v>96</v>
      </c>
      <c r="E80" s="68">
        <v>2516.9385000000002</v>
      </c>
      <c r="F80" s="51"/>
      <c r="G80" s="51"/>
      <c r="H80" s="51"/>
      <c r="I80" s="51"/>
      <c r="J80" s="51"/>
      <c r="K80" s="51"/>
      <c r="L80" s="51"/>
      <c r="M80" s="51"/>
      <c r="N80" s="51">
        <v>96</v>
      </c>
      <c r="O80" s="51">
        <v>2516.9385000000002</v>
      </c>
      <c r="P80" s="51">
        <v>96</v>
      </c>
      <c r="S80" s="15">
        <f t="shared" si="26"/>
        <v>0</v>
      </c>
    </row>
    <row r="81" spans="2:19" s="1" customFormat="1" ht="25.15" customHeight="1" x14ac:dyDescent="0.25">
      <c r="B81" s="2" t="s">
        <v>99</v>
      </c>
      <c r="C81" s="3"/>
      <c r="D81" s="36">
        <f>+SUM(D82:D83)</f>
        <v>21</v>
      </c>
      <c r="E81" s="36">
        <f t="shared" ref="E81:P81" si="29">+SUM(E82:E83)</f>
        <v>104491.45746000001</v>
      </c>
      <c r="F81" s="36">
        <f>+SUM(F82:F83)</f>
        <v>0</v>
      </c>
      <c r="G81" s="36">
        <f t="shared" ref="G81" si="30">+SUM(G82:G83)</f>
        <v>0</v>
      </c>
      <c r="H81" s="36">
        <f t="shared" si="29"/>
        <v>4</v>
      </c>
      <c r="I81" s="36">
        <f t="shared" si="29"/>
        <v>16554.15481</v>
      </c>
      <c r="J81" s="36">
        <f t="shared" si="29"/>
        <v>0</v>
      </c>
      <c r="K81" s="36">
        <f t="shared" si="29"/>
        <v>0</v>
      </c>
      <c r="L81" s="36">
        <f t="shared" si="29"/>
        <v>2</v>
      </c>
      <c r="M81" s="36">
        <f t="shared" si="29"/>
        <v>12367.247160000001</v>
      </c>
      <c r="N81" s="36">
        <f t="shared" si="29"/>
        <v>15</v>
      </c>
      <c r="O81" s="36">
        <f t="shared" si="29"/>
        <v>87937.302650000012</v>
      </c>
      <c r="P81" s="36">
        <f t="shared" si="29"/>
        <v>15</v>
      </c>
      <c r="R81" s="11"/>
      <c r="S81" s="15">
        <f t="shared" si="26"/>
        <v>0</v>
      </c>
    </row>
    <row r="82" spans="2:19" s="11" customFormat="1" ht="19.899999999999999" customHeight="1" x14ac:dyDescent="0.25">
      <c r="B82" s="45" t="s">
        <v>112</v>
      </c>
      <c r="C82" s="46" t="s">
        <v>122</v>
      </c>
      <c r="D82" s="47">
        <v>6</v>
      </c>
      <c r="E82" s="47">
        <v>72899.401200000008</v>
      </c>
      <c r="F82" s="47">
        <v>0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6</v>
      </c>
      <c r="O82" s="47">
        <v>72899.401200000008</v>
      </c>
      <c r="P82" s="47">
        <v>6</v>
      </c>
      <c r="S82" s="15">
        <f>+D82-F82-H82-J82-L82-N82</f>
        <v>0</v>
      </c>
    </row>
    <row r="83" spans="2:19" s="11" customFormat="1" ht="19.899999999999999" customHeight="1" x14ac:dyDescent="0.25">
      <c r="B83" s="45" t="s">
        <v>113</v>
      </c>
      <c r="C83" s="46" t="s">
        <v>123</v>
      </c>
      <c r="D83" s="47">
        <v>15</v>
      </c>
      <c r="E83" s="47">
        <v>31592.056260000001</v>
      </c>
      <c r="F83" s="47">
        <v>0</v>
      </c>
      <c r="G83" s="47">
        <v>0</v>
      </c>
      <c r="H83" s="47">
        <v>4</v>
      </c>
      <c r="I83" s="47">
        <v>16554.15481</v>
      </c>
      <c r="J83" s="47">
        <v>0</v>
      </c>
      <c r="K83" s="47">
        <v>0</v>
      </c>
      <c r="L83" s="47">
        <v>2</v>
      </c>
      <c r="M83" s="47">
        <v>12367.247160000001</v>
      </c>
      <c r="N83" s="47">
        <v>9</v>
      </c>
      <c r="O83" s="47">
        <v>15037.901450000001</v>
      </c>
      <c r="P83" s="47">
        <v>9</v>
      </c>
      <c r="S83" s="15">
        <f>+D83-F83-H83-J83-L83-N83</f>
        <v>0</v>
      </c>
    </row>
    <row r="84" spans="2:19" x14ac:dyDescent="0.25">
      <c r="D84" s="33"/>
      <c r="E84" s="33"/>
      <c r="F84" s="42"/>
      <c r="G84" s="42"/>
      <c r="H84" s="42"/>
      <c r="I84" s="42"/>
      <c r="J84" s="42"/>
      <c r="K84" s="42"/>
      <c r="L84" s="42"/>
      <c r="M84" s="42"/>
      <c r="N84" s="42"/>
      <c r="O84" s="43"/>
      <c r="P84" s="43"/>
    </row>
    <row r="85" spans="2:19" x14ac:dyDescent="0.25">
      <c r="B85" s="18" t="s">
        <v>107</v>
      </c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</row>
    <row r="86" spans="2:19" x14ac:dyDescent="0.25">
      <c r="B86" s="18" t="s">
        <v>104</v>
      </c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</row>
  </sheetData>
  <mergeCells count="14">
    <mergeCell ref="B4:C6"/>
    <mergeCell ref="N5:N6"/>
    <mergeCell ref="N4:O4"/>
    <mergeCell ref="P4:P6"/>
    <mergeCell ref="D4:E4"/>
    <mergeCell ref="H4:I4"/>
    <mergeCell ref="J4:K4"/>
    <mergeCell ref="L4:M4"/>
    <mergeCell ref="D5:D6"/>
    <mergeCell ref="H5:H6"/>
    <mergeCell ref="J5:J6"/>
    <mergeCell ref="L5:L6"/>
    <mergeCell ref="F4:G4"/>
    <mergeCell ref="F5:F6"/>
  </mergeCells>
  <phoneticPr fontId="2" type="noConversion"/>
  <printOptions horizontalCentered="1"/>
  <pageMargins left="0.31496062992125984" right="0.31496062992125984" top="1.1811023622047245" bottom="0.78740157480314965" header="0.31496062992125984" footer="0.31496062992125984"/>
  <pageSetup paperSize="8" scale="48" orientation="portrait" r:id="rId1"/>
  <headerFooter>
    <oddHeader>&amp;L&amp;G</oddHeader>
  </headerFooter>
  <ignoredErrors>
    <ignoredError sqref="D26:P26" formula="1"/>
  </ignoredError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48E98E17FEB0B499F2B8A6B80385421" ma:contentTypeVersion="13" ma:contentTypeDescription="Criar um novo documento." ma:contentTypeScope="" ma:versionID="c5056ac19b45e196048583e0c99fea61">
  <xsd:schema xmlns:xsd="http://www.w3.org/2001/XMLSchema" xmlns:xs="http://www.w3.org/2001/XMLSchema" xmlns:p="http://schemas.microsoft.com/office/2006/metadata/properties" xmlns:ns2="7d5a5130-429c-4711-af93-69e8e8bc1e5f" xmlns:ns3="a1e06f6a-479d-4b03-a76e-8e660a2ff3e8" targetNamespace="http://schemas.microsoft.com/office/2006/metadata/properties" ma:root="true" ma:fieldsID="83f14679187ff816a45a4ce9a2e9784b" ns2:_="" ns3:_="">
    <xsd:import namespace="7d5a5130-429c-4711-af93-69e8e8bc1e5f"/>
    <xsd:import namespace="a1e06f6a-479d-4b03-a76e-8e660a2ff3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5a5130-429c-4711-af93-69e8e8bc1e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m" ma:readOnly="false" ma:fieldId="{5cf76f15-5ced-4ddc-b409-7134ff3c332f}" ma:taxonomyMulti="true" ma:sspId="c7bac931-df5c-491a-b361-d6ab10128a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e06f6a-479d-4b03-a76e-8e660a2ff3e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7f665e5-0b93-4410-bff2-fd4d070264ac}" ma:internalName="TaxCatchAll" ma:showField="CatchAllData" ma:web="a1e06f6a-479d-4b03-a76e-8e660a2ff3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d5a5130-429c-4711-af93-69e8e8bc1e5f">
      <Terms xmlns="http://schemas.microsoft.com/office/infopath/2007/PartnerControls"/>
    </lcf76f155ced4ddcb4097134ff3c332f>
    <TaxCatchAll xmlns="a1e06f6a-479d-4b03-a76e-8e660a2ff3e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? > < D a t a M a s h u p   s q m i d = " 7 7 7 6 e 2 f 0 - 6 f e c - 4 5 b 4 - b c 2 9 - 6 9 e c d f 4 9 8 5 b 0 "   x m l n s = " h t t p : / / s c h e m a s . m i c r o s o f t . c o m / D a t a M a s h u p " > A A A A A A g E A A B Q S w M E F A A C A A g A E n T h X C Z Y v F K k A A A A 9 g A A A B I A H A B D b 2 5 m a W c v U G F j a 2 F n Z S 5 4 b W w g o h g A K K A U A A A A A A A A A A A A A A A A A A A A A A A A A A A A h Y 8 x D o I w G I W v Q r r T Q g 1 G y U 8 Z X C U h 0 R j X p l R o h E J o s d z N w S N 5 B T G K u j m + 7 3 3 D e / f r D d K x q b 2 L 7 I 1 q d Y J C H C B P a t E W S p c J G u z J X 6 G U Q c 7 F m Z f S m 2 R t 4 t E U C a q s 7 W J C n H P Y L X D b l 4 Q G Q U i O 2 X Y n K t l w 9 J H V f 9 l X 2 l i u h U Q M D q 8 x j O I w i v C S r n E A Z I a Q K f 0 V 6 L T 3 2 f 5 A 2 A y 1 H X r J O u v n e y B z B P L + w B 5 Q S w M E F A A C A A g A E n T h X F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B J 0 4 V y U 2 0 v B C w E A A H M B A A A T A B w A R m 9 y b X V s Y X M v U 2 V j d G l v b j E u b S C i G A A o o B Q A A A A A A A A A A A A A A A A A A A A A A A A A A A B 1 k L 1 q w 0 A Q h H u B 3 u F Q Z Y M s L L k I x K i 4 S A 5 x o R 9 i J 0 V 8 Q q z P i 3 1 B 0 p n b U 4 q E V C n y Y H 6 x y K h M s s U u D M M y 3 x B K q 3 T H N u M N l 6 7 j O n Q C g w e 2 r c P 6 G R p t k G p 4 U 6 R Z z B q 0 r s O G K Y w 6 Y j s o X E o k C l K w s A f C y b 1 q M E h 0 Z 7 G z N P G S W / F E a E i 8 n q F v t C h X J U 8 S w b O S z V i q Z d 8 O P k 2 j z q J 5 t J g N 6 0 a E i y A r 8 v W 2 e F y / 8 M v 3 5 a s Q 8 6 j m S Z G V P H / g 2 S r f F o J f U 5 H I d K e s N u o d J G h x l 4 5 p K Q A p D 3 t v 6 r N d Y h A s 5 o N + h C t n a f Q Z j V V I s T U 9 V l N / p K r / Y h 5 R P 3 Y b e c I W Y s / z 1 x b b 2 P v l 9 a r P 3 b W H y n V U 9 9 / D 5 Q 9 Q S w E C L Q A U A A I A C A A S d O F c J l i 8 U q Q A A A D 2 A A A A E g A A A A A A A A A A A A A A A A A A A A A A Q 2 9 u Z m l n L 1 B h Y 2 t h Z 2 U u e G 1 s U E s B A i 0 A F A A C A A g A E n T h X F N y O C y b A A A A 4 Q A A A B M A A A A A A A A A A A A A A A A A 8 A A A A F t D b 2 5 0 Z W 5 0 X 1 R 5 c G V z X S 5 4 b W x Q S w E C L Q A U A A I A C A A S d O F c l N t L w Q s B A A B z A Q A A E w A A A A A A A A A A A A A A A A D Y A Q A A R m 9 y b X V s Y X M v U 2 V j d G l v b j E u b V B L B Q Y A A A A A A w A D A M I A A A A w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p F w A A A A A A A E c X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X V l c n l H c m 9 1 c H M i I F Z h b H V l P S J z Q U F B Q U F B P T 0 i I C 8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F 8 x X 1 Z h b G 9 y Z X N f Y X Z p c 2 8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w N D M 5 Y z E x M S 0 w Y j h i L T R m M G U t O T A 4 Z S 0 3 N T E z Z T Q 3 M G U 5 Y z k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Z p b G x F c n J v c k N v d W 5 0 I i B W Y W x 1 Z T 0 i b D A i I C 8 + P E V u d H J 5 I F R 5 c G U 9 I k Z p b G x M Y X N 0 V X B k Y X R l Z C I g V m F s d W U 9 I m Q y M D I 2 L T A 3 L T A x V D E w O j E 1 O j M 1 L j U 2 N z I 4 N j F a I i A v P j x F b n R y e S B U e X B l P S J G a W x s Q 2 9 s d W 1 u V H l w Z X M i I F Z h b H V l P S J z Q m d Z R 0 F n V U Z C U V V G Q l F V R k J R V U Z C U V V G I i A v P j x F b n R y e S B U e X B l P S J G a W x s R X J y b 3 J D b 2 R l I i B W Y W x 1 Z T 0 i c 1 V u a 2 5 v d 2 4 i I C 8 + P E V u d H J 5 I F R 5 c G U 9 I k Z p b G x D b 2 x 1 b W 5 O Y W 1 l c y I g V m F s d W U 9 I n N b J n F 1 b 3 Q 7 Q X Z p c 2 9 Q Z X J p b 2 R v J n F 1 b 3 Q 7 L C Z x d W 9 0 O 0 V z d G F k b y B Q c m l u Y 2 l w Y W w m c X V v d D s s J n F 1 b 3 Q 7 S W 5 0 Z X J 2 Z W 7 D p 8 O j b y Z x d W 9 0 O y w m c X V v d D t D b 2 5 0 Y X J E Z U P D s 2 R p Z 2 8 g Z G 8 g c H J v a m V 0 b y Z x d W 9 0 O y w m c X V v d D t T b 2 1 h R G V T b 2 1 h R G V J b n Z l c 3 R p b W V u d G 8 g d G 9 0 Y W w m c X V v d D s s J n F 1 b 3 Q 7 U 2 9 t Y U R l U 2 9 t Y U R l Q X B v a W 8 g R X N 0 a W 1 h Z G 8 m c X V v d D s s J n F 1 b 3 Q 7 U 2 9 t Y U R l U 2 9 t Y U R l U H L D q W 1 p b y B l c 3 R p b W F k b y B K Q S Z x d W 9 0 O y w m c X V v d D t T b 2 1 h R G V T b 2 1 h R G V B b s O h b G l z Z S B l b G V n w 6 1 2 Z W w m c X V v d D s s J n F 1 b 3 Q 7 U 2 9 t Y U R l U 2 9 t Y U R l Q W 7 D o W x p c 2 U g Y X B v a W 8 m c X V v d D s s J n F 1 b 3 Q 7 U 2 9 t Y U R l U 2 9 t Y U R l Q W 7 D o W x p c 2 U g Y X B v a W 8 g Z n V u Z G 8 m c X V v d D s s J n F 1 b 3 Q 7 U 2 9 t Y U R l U 2 9 t Y U R l Q W 7 D o W x p c 2 U g c H L D q W 1 p b y B K Q S Z x d W 9 0 O y w m c X V v d D t T b 2 1 h R G V O X 2 N v b n R y Y X R v c y Z x d W 9 0 O y w m c X V v d D t T b 2 1 h R G V J b n Z l c 3 Q g R W x l Z 8 O t d m V s I E F w c m 9 2 Y W R v K G V 1 c i k m c X V v d D s s J n F 1 b 3 Q 7 U 2 9 t Y U R l U 2 9 t Y U R l R G V z c G V z Y S B Q w 7 p i b G l j Y S B B c H J v d m F k Y S h l d X I p J n F 1 b 3 Q 7 L C Z x d W 9 0 O 1 N v b W F E Z V N v b W F E Z V B y w 6 l t a W 8 g Q X B y b 3 Z h Z G 8 o Z X V y K S Z x d W 9 0 O y w m c X V v d D t T b 2 1 h R G V O X 3 B h Z 2 9 z J n F 1 b 3 Q 7 L C Z x d W 9 0 O 1 N v b W F E Z V N v b W F E Z V R v d G F s I F B h Z 2 8 g U H A m c X V v d D s s J n F 1 b 3 Q 7 U 2 9 t Y U R l U 2 9 t Y U R l V G 9 0 Y W w g U G F n b y B Q c C B D b 2 0 m c X V v d D t d I i A v P j x F b n R y e S B U e X B l P S J G a W x s Q 2 9 1 b n Q i I F Z h b H V l P S J s M z A y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X z F f V m F s b 3 J l c 1 9 h d m l z b y 9 B d X R v U m V t b 3 Z l Z E N v b H V t b n M x L n t B d m l z b 1 B l c m l v Z G 8 s M H 0 m c X V v d D s s J n F 1 b 3 Q 7 U 2 V j d G l v b j E v V F 8 x X 1 Z h b G 9 y Z X N f Y X Z p c 2 8 v Q X V 0 b 1 J l b W 9 2 Z W R D b 2 x 1 b W 5 z M S 5 7 R X N 0 Y W R v I F B y a W 5 j a X B h b C w x f S Z x d W 9 0 O y w m c X V v d D t T Z W N 0 a W 9 u M S 9 U X z F f V m F s b 3 J l c 1 9 h d m l z b y 9 B d X R v U m V t b 3 Z l Z E N v b H V t b n M x L n t J b n R l c n Z l b s O n w 6 N v L D J 9 J n F 1 b 3 Q 7 L C Z x d W 9 0 O 1 N l Y 3 R p b 2 4 x L 1 R f M V 9 W Y W x v c m V z X 2 F 2 a X N v L 0 F 1 d G 9 S Z W 1 v d m V k Q 2 9 s d W 1 u c z E u e 0 N v b n R h c k R l Q 8 O z Z G l n b y B k b y B w c m 9 q Z X R v L D N 9 J n F 1 b 3 Q 7 L C Z x d W 9 0 O 1 N l Y 3 R p b 2 4 x L 1 R f M V 9 W Y W x v c m V z X 2 F 2 a X N v L 0 F 1 d G 9 S Z W 1 v d m V k Q 2 9 s d W 1 u c z E u e 1 N v b W F E Z V N v b W F E Z U l u d m V z d G l t Z W 5 0 b y B 0 b 3 R h b C w 0 f S Z x d W 9 0 O y w m c X V v d D t T Z W N 0 a W 9 u M S 9 U X z F f V m F s b 3 J l c 1 9 h d m l z b y 9 B d X R v U m V t b 3 Z l Z E N v b H V t b n M x L n t T b 2 1 h R G V T b 2 1 h R G V B c G 9 p b y B F c 3 R p b W F k b y w 1 f S Z x d W 9 0 O y w m c X V v d D t T Z W N 0 a W 9 u M S 9 U X z F f V m F s b 3 J l c 1 9 h d m l z b y 9 B d X R v U m V t b 3 Z l Z E N v b H V t b n M x L n t T b 2 1 h R G V T b 2 1 h R G V Q c s O p b W l v I G V z d G l t Y W R v I E p B L D Z 9 J n F 1 b 3 Q 7 L C Z x d W 9 0 O 1 N l Y 3 R p b 2 4 x L 1 R f M V 9 W Y W x v c m V z X 2 F 2 a X N v L 0 F 1 d G 9 S Z W 1 v d m V k Q 2 9 s d W 1 u c z E u e 1 N v b W F E Z V N v b W F E Z U F u w 6 F s a X N l I G V s Z W f D r X Z l b C w 3 f S Z x d W 9 0 O y w m c X V v d D t T Z W N 0 a W 9 u M S 9 U X z F f V m F s b 3 J l c 1 9 h d m l z b y 9 B d X R v U m V t b 3 Z l Z E N v b H V t b n M x L n t T b 2 1 h R G V T b 2 1 h R G V B b s O h b G l z Z S B h c G 9 p b y w 4 f S Z x d W 9 0 O y w m c X V v d D t T Z W N 0 a W 9 u M S 9 U X z F f V m F s b 3 J l c 1 9 h d m l z b y 9 B d X R v U m V t b 3 Z l Z E N v b H V t b n M x L n t T b 2 1 h R G V T b 2 1 h R G V B b s O h b G l z Z S B h c G 9 p b y B m d W 5 k b y w 5 f S Z x d W 9 0 O y w m c X V v d D t T Z W N 0 a W 9 u M S 9 U X z F f V m F s b 3 J l c 1 9 h d m l z b y 9 B d X R v U m V t b 3 Z l Z E N v b H V t b n M x L n t T b 2 1 h R G V T b 2 1 h R G V B b s O h b G l z Z S B w c s O p b W l v I E p B L D E w f S Z x d W 9 0 O y w m c X V v d D t T Z W N 0 a W 9 u M S 9 U X z F f V m F s b 3 J l c 1 9 h d m l z b y 9 B d X R v U m V t b 3 Z l Z E N v b H V t b n M x L n t T b 2 1 h R G V O X 2 N v b n R y Y X R v c y w x M X 0 m c X V v d D s s J n F 1 b 3 Q 7 U 2 V j d G l v b j E v V F 8 x X 1 Z h b G 9 y Z X N f Y X Z p c 2 8 v Q X V 0 b 1 J l b W 9 2 Z W R D b 2 x 1 b W 5 z M S 5 7 U 2 9 t Y U R l S W 5 2 Z X N 0 I E V s Z W f D r X Z l b C B B c H J v d m F k b y h l d X I p L D E y f S Z x d W 9 0 O y w m c X V v d D t T Z W N 0 a W 9 u M S 9 U X z F f V m F s b 3 J l c 1 9 h d m l z b y 9 B d X R v U m V t b 3 Z l Z E N v b H V t b n M x L n t T b 2 1 h R G V T b 2 1 h R G V E Z X N w Z X N h I F D D u m J s a W N h I E F w c m 9 2 Y W R h K G V 1 c i k s M T N 9 J n F 1 b 3 Q 7 L C Z x d W 9 0 O 1 N l Y 3 R p b 2 4 x L 1 R f M V 9 W Y W x v c m V z X 2 F 2 a X N v L 0 F 1 d G 9 S Z W 1 v d m V k Q 2 9 s d W 1 u c z E u e 1 N v b W F E Z V N v b W F E Z V B y w 6 l t a W 8 g Q X B y b 3 Z h Z G 8 o Z X V y K S w x N H 0 m c X V v d D s s J n F 1 b 3 Q 7 U 2 V j d G l v b j E v V F 8 x X 1 Z h b G 9 y Z X N f Y X Z p c 2 8 v Q X V 0 b 1 J l b W 9 2 Z W R D b 2 x 1 b W 5 z M S 5 7 U 2 9 t Y U R l T l 9 w Y W d v c y w x N X 0 m c X V v d D s s J n F 1 b 3 Q 7 U 2 V j d G l v b j E v V F 8 x X 1 Z h b G 9 y Z X N f Y X Z p c 2 8 v Q X V 0 b 1 J l b W 9 2 Z W R D b 2 x 1 b W 5 z M S 5 7 U 2 9 t Y U R l U 2 9 t Y U R l V G 9 0 Y W w g U G F n b y B Q c C w x N n 0 m c X V v d D s s J n F 1 b 3 Q 7 U 2 V j d G l v b j E v V F 8 x X 1 Z h b G 9 y Z X N f Y X Z p c 2 8 v Q X V 0 b 1 J l b W 9 2 Z W R D b 2 x 1 b W 5 z M S 5 7 U 2 9 t Y U R l U 2 9 t Y U R l V G 9 0 Y W w g U G F n b y B Q c C B D b 2 0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9 U X z F f V m F s b 3 J l c 1 9 h d m l z b y 9 B d X R v U m V t b 3 Z l Z E N v b H V t b n M x L n t B d m l z b 1 B l c m l v Z G 8 s M H 0 m c X V v d D s s J n F 1 b 3 Q 7 U 2 V j d G l v b j E v V F 8 x X 1 Z h b G 9 y Z X N f Y X Z p c 2 8 v Q X V 0 b 1 J l b W 9 2 Z W R D b 2 x 1 b W 5 z M S 5 7 R X N 0 Y W R v I F B y a W 5 j a X B h b C w x f S Z x d W 9 0 O y w m c X V v d D t T Z W N 0 a W 9 u M S 9 U X z F f V m F s b 3 J l c 1 9 h d m l z b y 9 B d X R v U m V t b 3 Z l Z E N v b H V t b n M x L n t J b n R l c n Z l b s O n w 6 N v L D J 9 J n F 1 b 3 Q 7 L C Z x d W 9 0 O 1 N l Y 3 R p b 2 4 x L 1 R f M V 9 W Y W x v c m V z X 2 F 2 a X N v L 0 F 1 d G 9 S Z W 1 v d m V k Q 2 9 s d W 1 u c z E u e 0 N v b n R h c k R l Q 8 O z Z G l n b y B k b y B w c m 9 q Z X R v L D N 9 J n F 1 b 3 Q 7 L C Z x d W 9 0 O 1 N l Y 3 R p b 2 4 x L 1 R f M V 9 W Y W x v c m V z X 2 F 2 a X N v L 0 F 1 d G 9 S Z W 1 v d m V k Q 2 9 s d W 1 u c z E u e 1 N v b W F E Z V N v b W F E Z U l u d m V z d G l t Z W 5 0 b y B 0 b 3 R h b C w 0 f S Z x d W 9 0 O y w m c X V v d D t T Z W N 0 a W 9 u M S 9 U X z F f V m F s b 3 J l c 1 9 h d m l z b y 9 B d X R v U m V t b 3 Z l Z E N v b H V t b n M x L n t T b 2 1 h R G V T b 2 1 h R G V B c G 9 p b y B F c 3 R p b W F k b y w 1 f S Z x d W 9 0 O y w m c X V v d D t T Z W N 0 a W 9 u M S 9 U X z F f V m F s b 3 J l c 1 9 h d m l z b y 9 B d X R v U m V t b 3 Z l Z E N v b H V t b n M x L n t T b 2 1 h R G V T b 2 1 h R G V Q c s O p b W l v I G V z d G l t Y W R v I E p B L D Z 9 J n F 1 b 3 Q 7 L C Z x d W 9 0 O 1 N l Y 3 R p b 2 4 x L 1 R f M V 9 W Y W x v c m V z X 2 F 2 a X N v L 0 F 1 d G 9 S Z W 1 v d m V k Q 2 9 s d W 1 u c z E u e 1 N v b W F E Z V N v b W F E Z U F u w 6 F s a X N l I G V s Z W f D r X Z l b C w 3 f S Z x d W 9 0 O y w m c X V v d D t T Z W N 0 a W 9 u M S 9 U X z F f V m F s b 3 J l c 1 9 h d m l z b y 9 B d X R v U m V t b 3 Z l Z E N v b H V t b n M x L n t T b 2 1 h R G V T b 2 1 h R G V B b s O h b G l z Z S B h c G 9 p b y w 4 f S Z x d W 9 0 O y w m c X V v d D t T Z W N 0 a W 9 u M S 9 U X z F f V m F s b 3 J l c 1 9 h d m l z b y 9 B d X R v U m V t b 3 Z l Z E N v b H V t b n M x L n t T b 2 1 h R G V T b 2 1 h R G V B b s O h b G l z Z S B h c G 9 p b y B m d W 5 k b y w 5 f S Z x d W 9 0 O y w m c X V v d D t T Z W N 0 a W 9 u M S 9 U X z F f V m F s b 3 J l c 1 9 h d m l z b y 9 B d X R v U m V t b 3 Z l Z E N v b H V t b n M x L n t T b 2 1 h R G V T b 2 1 h R G V B b s O h b G l z Z S B w c s O p b W l v I E p B L D E w f S Z x d W 9 0 O y w m c X V v d D t T Z W N 0 a W 9 u M S 9 U X z F f V m F s b 3 J l c 1 9 h d m l z b y 9 B d X R v U m V t b 3 Z l Z E N v b H V t b n M x L n t T b 2 1 h R G V O X 2 N v b n R y Y X R v c y w x M X 0 m c X V v d D s s J n F 1 b 3 Q 7 U 2 V j d G l v b j E v V F 8 x X 1 Z h b G 9 y Z X N f Y X Z p c 2 8 v Q X V 0 b 1 J l b W 9 2 Z W R D b 2 x 1 b W 5 z M S 5 7 U 2 9 t Y U R l S W 5 2 Z X N 0 I E V s Z W f D r X Z l b C B B c H J v d m F k b y h l d X I p L D E y f S Z x d W 9 0 O y w m c X V v d D t T Z W N 0 a W 9 u M S 9 U X z F f V m F s b 3 J l c 1 9 h d m l z b y 9 B d X R v U m V t b 3 Z l Z E N v b H V t b n M x L n t T b 2 1 h R G V T b 2 1 h R G V E Z X N w Z X N h I F D D u m J s a W N h I E F w c m 9 2 Y W R h K G V 1 c i k s M T N 9 J n F 1 b 3 Q 7 L C Z x d W 9 0 O 1 N l Y 3 R p b 2 4 x L 1 R f M V 9 W Y W x v c m V z X 2 F 2 a X N v L 0 F 1 d G 9 S Z W 1 v d m V k Q 2 9 s d W 1 u c z E u e 1 N v b W F E Z V N v b W F E Z V B y w 6 l t a W 8 g Q X B y b 3 Z h Z G 8 o Z X V y K S w x N H 0 m c X V v d D s s J n F 1 b 3 Q 7 U 2 V j d G l v b j E v V F 8 x X 1 Z h b G 9 y Z X N f Y X Z p c 2 8 v Q X V 0 b 1 J l b W 9 2 Z W R D b 2 x 1 b W 5 z M S 5 7 U 2 9 t Y U R l T l 9 w Y W d v c y w x N X 0 m c X V v d D s s J n F 1 b 3 Q 7 U 2 V j d G l v b j E v V F 8 x X 1 Z h b G 9 y Z X N f Y X Z p c 2 8 v Q X V 0 b 1 J l b W 9 2 Z W R D b 2 x 1 b W 5 z M S 5 7 U 2 9 t Y U R l U 2 9 t Y U R l V G 9 0 Y W w g U G F n b y B Q c C w x N n 0 m c X V v d D s s J n F 1 b 3 Q 7 U 2 V j d G l v b j E v V F 8 x X 1 Z h b G 9 y Z X N f Y X Z p c 2 8 v Q X V 0 b 1 J l b W 9 2 Z W R D b 2 x 1 b W 5 z M S 5 7 U 2 9 t Y U R l U 2 9 t Y U R l V G 9 0 Y W w g U G F n b y B Q c C B D b 2 0 s M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X z F f V m F s b 3 J l c 1 9 h d m l z b y 9 P c m l n Z W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X z F f V m F s b 3 J l c 1 9 h d m l z b y 9 f V F 8 x X 1 Z h b G 9 y Z X N f Y X Z p c 2 8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E P 2 z b h x U E U i K 9 m 7 0 j o d 6 4 Q A A A A A C A A A A A A A Q Z g A A A A E A A C A A A A C 6 O N n z X J X c 0 h B / x T I o z B r q b p D a 1 4 Q Z l U y v g E b S M a C 1 e Q A A A A A O g A A A A A I A A C A A A A A y x B N 6 u r y m 8 T d V S 2 Z i K W c s + m o 1 c y u s m E p Q W F 3 r n 5 R k g l A A A A D W a Q o 5 o K k A w u b 9 p + E l 8 6 f 0 L W W T S O m w w 1 H P b n W A X D b v 9 F E R R I F + S 7 t y O q 1 b A t q 3 5 j v 3 o x 1 O 2 a f b 7 F G 0 2 l M K k q s v U 8 K X i y u l 1 w z Q o + l 8 3 t 0 V 3 U A A A A C m j 4 q V D 5 + / 7 I s B 6 J L b i E f e C l 9 y b V a u C e e n d X J K K n Z R d I a + w 6 r D b c R y K O 3 g D O s q u M H q V Z a P + b f V u b N L m c m V c N x W < / D a t a M a s h u p > 
</file>

<file path=customXml/itemProps1.xml><?xml version="1.0" encoding="utf-8"?>
<ds:datastoreItem xmlns:ds="http://schemas.openxmlformats.org/officeDocument/2006/customXml" ds:itemID="{54E4411A-6099-426C-9D61-09C63086B3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5a5130-429c-4711-af93-69e8e8bc1e5f"/>
    <ds:schemaRef ds:uri="a1e06f6a-479d-4b03-a76e-8e660a2ff3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926DF44-4323-4535-8AF8-7A2174778C5F}">
  <ds:schemaRefs>
    <ds:schemaRef ds:uri="http://schemas.microsoft.com/office/2006/metadata/properties"/>
    <ds:schemaRef ds:uri="http://schemas.microsoft.com/office/infopath/2007/PartnerControls"/>
    <ds:schemaRef ds:uri="7d5a5130-429c-4711-af93-69e8e8bc1e5f"/>
    <ds:schemaRef ds:uri="a1e06f6a-479d-4b03-a76e-8e660a2ff3e8"/>
  </ds:schemaRefs>
</ds:datastoreItem>
</file>

<file path=customXml/itemProps3.xml><?xml version="1.0" encoding="utf-8"?>
<ds:datastoreItem xmlns:ds="http://schemas.openxmlformats.org/officeDocument/2006/customXml" ds:itemID="{62A08999-F3C7-49B3-B836-63550753BCF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68912C1-6394-49FE-ABEF-2EAACDB7FA7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Candidaturas</vt:lpstr>
      <vt:lpstr>Candidaturas!Área_de_Impressão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Paula Silva</dc:creator>
  <cp:lastModifiedBy>João Paulo Costa</cp:lastModifiedBy>
  <cp:lastPrinted>2026-02-10T13:43:10Z</cp:lastPrinted>
  <dcterms:created xsi:type="dcterms:W3CDTF">2026-01-26T16:00:35Z</dcterms:created>
  <dcterms:modified xsi:type="dcterms:W3CDTF">2026-07-01T13:33:08Z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0x010100D48E98E17FEB0B499F2B8A6B80385421</vt:lpwstr>
  </property>
  <property fmtid="{D5CDD505-2E9C-101B-9397-08002B2CF9AE}" pid="3" name="MediaServiceImageTags">
    <vt:lpwstr/>
  </property>
</Properties>
</file>