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pepacc.sharepoint.com/sites/AMP/Documentos Partilhados/PEPAC 2023-2027/13.MONITORIZAÇÃO/02_ACOMPANHAMENTO/Site/2026/2026.05/"/>
    </mc:Choice>
  </mc:AlternateContent>
  <xr:revisionPtr revIDLastSave="12" documentId="8_{BA60E5D0-FCEA-48EB-84E7-C3F16C70AF7F}" xr6:coauthVersionLast="47" xr6:coauthVersionMax="47" xr10:uidLastSave="{DBBF5426-C6EE-4174-BF04-5A1B4CD43076}"/>
  <bookViews>
    <workbookView xWindow="-110" yWindow="-110" windowWidth="19420" windowHeight="10300" xr2:uid="{0D850C22-674D-4715-94E8-BEC5A470C6DA}"/>
  </bookViews>
  <sheets>
    <sheet name="Candidaturas" sheetId="2" r:id="rId1"/>
  </sheets>
  <definedNames>
    <definedName name="_xlnm._FilterDatabase" localSheetId="0" hidden="1">Candidaturas!$B$4:$P$8</definedName>
    <definedName name="_xlnm.Print_Area" localSheetId="0">Candidaturas!$B$1:$P$94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0" i="2" l="1"/>
  <c r="D8" i="2"/>
  <c r="D10" i="2"/>
  <c r="D12" i="2"/>
  <c r="D13" i="2"/>
  <c r="S13" i="2" s="1"/>
  <c r="D26" i="2"/>
  <c r="S26" i="2" s="1"/>
  <c r="P13" i="2"/>
  <c r="O13" i="2"/>
  <c r="N13" i="2"/>
  <c r="M13" i="2"/>
  <c r="L13" i="2"/>
  <c r="K13" i="2"/>
  <c r="J13" i="2"/>
  <c r="I13" i="2"/>
  <c r="H13" i="2"/>
  <c r="G13" i="2"/>
  <c r="F13" i="2"/>
  <c r="E13" i="2"/>
  <c r="P26" i="2"/>
  <c r="O26" i="2"/>
  <c r="N26" i="2"/>
  <c r="M26" i="2"/>
  <c r="L26" i="2"/>
  <c r="K26" i="2"/>
  <c r="J26" i="2"/>
  <c r="I26" i="2"/>
  <c r="H26" i="2"/>
  <c r="G26" i="2"/>
  <c r="F26" i="2"/>
  <c r="E26" i="2"/>
  <c r="D29" i="2"/>
  <c r="D30" i="2"/>
  <c r="D35" i="2"/>
  <c r="S35" i="2" s="1"/>
  <c r="P30" i="2"/>
  <c r="O30" i="2"/>
  <c r="N30" i="2"/>
  <c r="M30" i="2"/>
  <c r="L30" i="2"/>
  <c r="K30" i="2"/>
  <c r="J30" i="2"/>
  <c r="I30" i="2"/>
  <c r="H30" i="2"/>
  <c r="G30" i="2"/>
  <c r="F30" i="2"/>
  <c r="E30" i="2"/>
  <c r="S30" i="2"/>
  <c r="P35" i="2"/>
  <c r="O35" i="2"/>
  <c r="N35" i="2"/>
  <c r="M35" i="2"/>
  <c r="L35" i="2"/>
  <c r="K35" i="2"/>
  <c r="J35" i="2"/>
  <c r="I35" i="2"/>
  <c r="H35" i="2"/>
  <c r="G35" i="2"/>
  <c r="F35" i="2"/>
  <c r="E35" i="2"/>
  <c r="D39" i="2"/>
  <c r="D44" i="2"/>
  <c r="S44" i="2" s="1"/>
  <c r="D40" i="2"/>
  <c r="P40" i="2"/>
  <c r="O40" i="2"/>
  <c r="N40" i="2"/>
  <c r="M40" i="2"/>
  <c r="L40" i="2"/>
  <c r="K40" i="2"/>
  <c r="J40" i="2"/>
  <c r="I40" i="2"/>
  <c r="H40" i="2"/>
  <c r="G40" i="2"/>
  <c r="F40" i="2"/>
  <c r="E40" i="2"/>
  <c r="S40" i="2"/>
  <c r="P44" i="2"/>
  <c r="O44" i="2"/>
  <c r="N44" i="2"/>
  <c r="M44" i="2"/>
  <c r="L44" i="2"/>
  <c r="K44" i="2"/>
  <c r="J44" i="2"/>
  <c r="I44" i="2"/>
  <c r="H44" i="2"/>
  <c r="G44" i="2"/>
  <c r="F44" i="2"/>
  <c r="E44" i="2"/>
  <c r="D53" i="2"/>
  <c r="D54" i="2"/>
  <c r="S54" i="2" s="1"/>
  <c r="P54" i="2"/>
  <c r="O54" i="2"/>
  <c r="N54" i="2"/>
  <c r="M54" i="2"/>
  <c r="L54" i="2"/>
  <c r="K54" i="2"/>
  <c r="J54" i="2"/>
  <c r="I54" i="2"/>
  <c r="H54" i="2"/>
  <c r="G54" i="2"/>
  <c r="F54" i="2"/>
  <c r="E54" i="2"/>
  <c r="P60" i="2"/>
  <c r="O60" i="2"/>
  <c r="N60" i="2"/>
  <c r="M60" i="2"/>
  <c r="L60" i="2"/>
  <c r="K60" i="2"/>
  <c r="J60" i="2"/>
  <c r="I60" i="2"/>
  <c r="H60" i="2"/>
  <c r="S60" i="2" s="1"/>
  <c r="G60" i="2"/>
  <c r="F60" i="2"/>
  <c r="E60" i="2"/>
  <c r="D60" i="2"/>
  <c r="D63" i="2" l="1"/>
  <c r="D72" i="2"/>
  <c r="D75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S81" i="2" s="1"/>
  <c r="P75" i="2"/>
  <c r="O75" i="2"/>
  <c r="N75" i="2"/>
  <c r="M75" i="2"/>
  <c r="L75" i="2"/>
  <c r="K75" i="2"/>
  <c r="J75" i="2"/>
  <c r="I75" i="2"/>
  <c r="H75" i="2"/>
  <c r="H70" i="2" s="1"/>
  <c r="G75" i="2"/>
  <c r="F75" i="2"/>
  <c r="E75" i="2"/>
  <c r="S75" i="2"/>
  <c r="P63" i="2"/>
  <c r="O63" i="2"/>
  <c r="N63" i="2"/>
  <c r="M63" i="2"/>
  <c r="L63" i="2"/>
  <c r="K63" i="2"/>
  <c r="J63" i="2"/>
  <c r="I63" i="2"/>
  <c r="H63" i="2"/>
  <c r="G63" i="2"/>
  <c r="F63" i="2"/>
  <c r="E63" i="2"/>
  <c r="S63" i="2"/>
  <c r="P53" i="2"/>
  <c r="O53" i="2"/>
  <c r="N53" i="2"/>
  <c r="M53" i="2"/>
  <c r="L53" i="2"/>
  <c r="K53" i="2"/>
  <c r="J53" i="2"/>
  <c r="I53" i="2"/>
  <c r="H53" i="2"/>
  <c r="G53" i="2"/>
  <c r="F53" i="2"/>
  <c r="S53" i="2" s="1"/>
  <c r="E53" i="2"/>
  <c r="P39" i="2"/>
  <c r="O39" i="2"/>
  <c r="N39" i="2"/>
  <c r="M39" i="2"/>
  <c r="L39" i="2"/>
  <c r="K39" i="2"/>
  <c r="J39" i="2"/>
  <c r="I39" i="2"/>
  <c r="H39" i="2"/>
  <c r="G39" i="2"/>
  <c r="F39" i="2"/>
  <c r="E39" i="2"/>
  <c r="S39" i="2"/>
  <c r="P29" i="2"/>
  <c r="O29" i="2"/>
  <c r="N29" i="2"/>
  <c r="M29" i="2"/>
  <c r="L29" i="2"/>
  <c r="K29" i="2"/>
  <c r="J29" i="2"/>
  <c r="I29" i="2"/>
  <c r="H29" i="2"/>
  <c r="G29" i="2"/>
  <c r="F29" i="2"/>
  <c r="E29" i="2"/>
  <c r="P12" i="2"/>
  <c r="O12" i="2"/>
  <c r="N12" i="2"/>
  <c r="M12" i="2"/>
  <c r="L12" i="2"/>
  <c r="K12" i="2"/>
  <c r="J12" i="2"/>
  <c r="I12" i="2"/>
  <c r="H12" i="2"/>
  <c r="G12" i="2"/>
  <c r="F12" i="2"/>
  <c r="E12" i="2"/>
  <c r="M10" i="2"/>
  <c r="O70" i="2"/>
  <c r="N70" i="2"/>
  <c r="M70" i="2"/>
  <c r="K70" i="2"/>
  <c r="I70" i="2"/>
  <c r="G70" i="2"/>
  <c r="F70" i="2"/>
  <c r="E70" i="2"/>
  <c r="P72" i="2"/>
  <c r="O72" i="2"/>
  <c r="N72" i="2"/>
  <c r="M72" i="2"/>
  <c r="L72" i="2"/>
  <c r="K72" i="2"/>
  <c r="J72" i="2"/>
  <c r="I72" i="2"/>
  <c r="H72" i="2"/>
  <c r="G72" i="2"/>
  <c r="F72" i="2"/>
  <c r="E72" i="2"/>
  <c r="E10" i="2" l="1"/>
  <c r="E8" i="2" s="1"/>
  <c r="N10" i="2"/>
  <c r="N8" i="2" s="1"/>
  <c r="S29" i="2"/>
  <c r="O10" i="2"/>
  <c r="O8" i="2" s="1"/>
  <c r="G10" i="2"/>
  <c r="G8" i="2" s="1"/>
  <c r="F10" i="2"/>
  <c r="F8" i="2" s="1"/>
  <c r="P70" i="2"/>
  <c r="J70" i="2"/>
  <c r="L70" i="2"/>
  <c r="M8" i="2"/>
  <c r="I10" i="2"/>
  <c r="I8" i="2" s="1"/>
  <c r="H10" i="2"/>
  <c r="H8" i="2" s="1"/>
  <c r="P10" i="2"/>
  <c r="P8" i="2" s="1"/>
  <c r="J10" i="2"/>
  <c r="L10" i="2"/>
  <c r="L8" i="2" s="1"/>
  <c r="K10" i="2"/>
  <c r="K8" i="2" s="1"/>
  <c r="J8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46D730E-98AB-4B63-90C0-972DCE6C29B6}" keepAlive="1" name="Consulta - T_1_Valores_aviso" description="Ligação à consulta 'T_1_Valores_aviso' no livro." type="5" refreshedVersion="8" background="1" saveData="1">
    <dbPr connection="Provider=Microsoft.Mashup.OleDb.1;Data Source=$Workbook$;Location=T_1_Valores_aviso;Extended Properties=&quot;&quot;" command="SELECT * FROM [T_1_Valores_aviso]"/>
  </connection>
</connections>
</file>

<file path=xl/sharedStrings.xml><?xml version="1.0" encoding="utf-8"?>
<sst xmlns="http://schemas.openxmlformats.org/spreadsheetml/2006/main" count="153" uniqueCount="139">
  <si>
    <t>Nº</t>
  </si>
  <si>
    <t>TOTAL PEPAC CONTINENTE</t>
  </si>
  <si>
    <t>Em
análise</t>
  </si>
  <si>
    <t>Analisadas</t>
  </si>
  <si>
    <t>Não
aprovadas</t>
  </si>
  <si>
    <t>Aprovadas</t>
  </si>
  <si>
    <t>(mil euros)</t>
  </si>
  <si>
    <t>Invest. Total</t>
  </si>
  <si>
    <t>Despesa Pública</t>
  </si>
  <si>
    <t>TOTAL EIXO C. DESENVOLVIMENTO RURAL</t>
  </si>
  <si>
    <t>C.1. Gestão Ambiental e Climática</t>
  </si>
  <si>
    <t>C.1.1. Compromissos agroambientais e clima</t>
  </si>
  <si>
    <t>C.1.1.1.1.1</t>
  </si>
  <si>
    <t>Conservação do solo - Sementeira direta</t>
  </si>
  <si>
    <t>C.1.1.1.1.2</t>
  </si>
  <si>
    <t>Conservação do solo - Enrelvamento</t>
  </si>
  <si>
    <t>C.1.1.1.1.3</t>
  </si>
  <si>
    <t>Conservação do solo - Pastagens biodiversas</t>
  </si>
  <si>
    <t>C.1.1.1.2</t>
  </si>
  <si>
    <t>Uso eficiente da água</t>
  </si>
  <si>
    <t>C.1.1.2.1</t>
  </si>
  <si>
    <t>Montados e lameiros</t>
  </si>
  <si>
    <t>C.1.1.2.2</t>
  </si>
  <si>
    <t>Culturas permanentes e paisagens tradicionais</t>
  </si>
  <si>
    <t>C.1.1.3</t>
  </si>
  <si>
    <t>Mosaico agroflorestal</t>
  </si>
  <si>
    <t>C.1.1.4</t>
  </si>
  <si>
    <t>Manutenção de raças autóctones</t>
  </si>
  <si>
    <t>C.1.1.5</t>
  </si>
  <si>
    <t>C.1.1.6</t>
  </si>
  <si>
    <t>Apoio à apicultura para a biodiversidade</t>
  </si>
  <si>
    <t>C.1.1.7</t>
  </si>
  <si>
    <t xml:space="preserve">Produção Integrada-PRODI  </t>
  </si>
  <si>
    <t>C.1.1.8</t>
  </si>
  <si>
    <t>Agricultura biológica (Conversão e Manutenção)</t>
  </si>
  <si>
    <t>C.1.2. Manutenção da atividade agrícola em zonas com condicionantes</t>
  </si>
  <si>
    <t>C.1.2.1</t>
  </si>
  <si>
    <t>Apoio às zonas com condicionantes naturais</t>
  </si>
  <si>
    <t>C.1.2.2</t>
  </si>
  <si>
    <t>Pagamento rede natura</t>
  </si>
  <si>
    <t xml:space="preserve"> C.2. Investimento e Rejuvenescimento</t>
  </si>
  <si>
    <t>C.2.1. Investimentos na exploração agrícola</t>
  </si>
  <si>
    <t>C.2.1.1</t>
  </si>
  <si>
    <t>Investimento produtivo agrícola - Modernização</t>
  </si>
  <si>
    <t>C.2.1.2</t>
  </si>
  <si>
    <t>Investimento produtivo agrícola - Desempenho ambiental</t>
  </si>
  <si>
    <t>C.2.1.3</t>
  </si>
  <si>
    <t>Investimentos não produtivos</t>
  </si>
  <si>
    <t>C.2.1.4</t>
  </si>
  <si>
    <t>Investimento produtivo agrícola - Instrumento Financeiro</t>
  </si>
  <si>
    <t>C.2.2. Instalação de jovens agricultores</t>
  </si>
  <si>
    <t>C.2.2.1</t>
  </si>
  <si>
    <t>Prémio instalação jovens agricultores</t>
  </si>
  <si>
    <t>C.2.2.2</t>
  </si>
  <si>
    <t>Investimento produtivo jovens agricultores</t>
  </si>
  <si>
    <t>C.2.2.3</t>
  </si>
  <si>
    <t>Investimento produtivo jovens agricultores - Instrumento Financeiro</t>
  </si>
  <si>
    <t xml:space="preserve"> C.3. Sustentabilidade das Zonas Rurais</t>
  </si>
  <si>
    <t>C.3.1. Investimentos na bioeconomia de base agrícola/florestal</t>
  </si>
  <si>
    <t>C.3.1.1</t>
  </si>
  <si>
    <t>Investimento produtivo bioeconomia - Modernização</t>
  </si>
  <si>
    <t>C.3.1.2</t>
  </si>
  <si>
    <t>Investimento na bioeconomia - Desempenho ambiental</t>
  </si>
  <si>
    <t>C.3.1.3</t>
  </si>
  <si>
    <t>Investimento produtivo bioeconomia - Instrumento Financeiro</t>
  </si>
  <si>
    <t>C.3.2. Silvicultura sustentável</t>
  </si>
  <si>
    <t>C.3.2.1</t>
  </si>
  <si>
    <t>Florestação de terras agrícolas e não-agrícolas</t>
  </si>
  <si>
    <t>C.3.2.2</t>
  </si>
  <si>
    <t>Instalação de sistemas agroflorestais</t>
  </si>
  <si>
    <t>C.3.2.3</t>
  </si>
  <si>
    <t>Prevenção da floresta contra agentes bióticos e abióticos</t>
  </si>
  <si>
    <t>C.3.2.4</t>
  </si>
  <si>
    <t>C.3.2.5</t>
  </si>
  <si>
    <t>Promoção dos serviços de ecossistema</t>
  </si>
  <si>
    <t>C.3.2.6</t>
  </si>
  <si>
    <t>Melhoria do valor económico das florestas</t>
  </si>
  <si>
    <t>C.3.2.7</t>
  </si>
  <si>
    <t>Gestão da fauna selvagem</t>
  </si>
  <si>
    <t>C.3.2.8</t>
  </si>
  <si>
    <t>Prémio à perda de rendimento e à manutenção de investimentos florestais</t>
  </si>
  <si>
    <t>C.4. Risco e Organização da Produção</t>
  </si>
  <si>
    <t>C.4.1. Gestão de riscos</t>
  </si>
  <si>
    <t>C.4.1.1</t>
  </si>
  <si>
    <t>Seguros</t>
  </si>
  <si>
    <t>C.4.1.2</t>
  </si>
  <si>
    <t>Prevenção de calamidades e catástrofes naturais</t>
  </si>
  <si>
    <t>C.4.1.3</t>
  </si>
  <si>
    <t>Restabelecimento do potencial produtivo</t>
  </si>
  <si>
    <t>C.4.1.4</t>
  </si>
  <si>
    <t>Fundo de emergência rural</t>
  </si>
  <si>
    <t>C.4.3. Organização da produção</t>
  </si>
  <si>
    <t>C.4.3.1</t>
  </si>
  <si>
    <t>C.4.3.2</t>
  </si>
  <si>
    <t>C.5. Conhecimento</t>
  </si>
  <si>
    <t>TOTAL EIXO D. ABORDAGEM TERRITORIAL INTEGRADA</t>
  </si>
  <si>
    <t>D.1. Desenvolvimento local de base comunitária</t>
  </si>
  <si>
    <t>D.2. Programas de Ação em Áreas Sensíveis</t>
  </si>
  <si>
    <t>D.3. Regadios Coletivos Sustentáveis</t>
  </si>
  <si>
    <t>Conservação e melhoramento de recursos genéticos</t>
  </si>
  <si>
    <t>Restabelecimento do potencial silvícola</t>
  </si>
  <si>
    <t>Dados reportados a:</t>
  </si>
  <si>
    <t>Monitorização Operacional</t>
  </si>
  <si>
    <t>[1] Exclui candidaturas canceladas e desistidas, bem como projetos transitados.</t>
  </si>
  <si>
    <t>Submetidas</t>
  </si>
  <si>
    <r>
      <rPr>
        <u/>
        <sz val="11"/>
        <color theme="1"/>
        <rFont val="Aptos Display"/>
        <family val="2"/>
      </rPr>
      <t>Notas</t>
    </r>
    <r>
      <rPr>
        <sz val="11"/>
        <color theme="1"/>
        <rFont val="Aptos Display"/>
        <family val="2"/>
      </rPr>
      <t>:</t>
    </r>
  </si>
  <si>
    <t>Código e designação</t>
  </si>
  <si>
    <t>C.5.3</t>
  </si>
  <si>
    <t>C.5.5</t>
  </si>
  <si>
    <t>D.1.2</t>
  </si>
  <si>
    <t>D.3.1</t>
  </si>
  <si>
    <t>D.3.2</t>
  </si>
  <si>
    <t>C.5.1</t>
  </si>
  <si>
    <t>C.5.2</t>
  </si>
  <si>
    <t>C.5.4</t>
  </si>
  <si>
    <t>Apoio à promoção de produtos de qualidade</t>
  </si>
  <si>
    <t>C.4.2.</t>
  </si>
  <si>
    <t>Estratégias de desenvolvimento local</t>
  </si>
  <si>
    <r>
      <t>D.1.1</t>
    </r>
    <r>
      <rPr>
        <sz val="11"/>
        <color theme="9" tint="0.79998168889431442"/>
        <rFont val="Aptos Display"/>
        <family val="2"/>
      </rPr>
      <t>*</t>
    </r>
  </si>
  <si>
    <t>Gestão, acompanhamento e avaliação da estratégia e sua animação</t>
  </si>
  <si>
    <t>Desenvolvimento do regadio sustentável</t>
  </si>
  <si>
    <t>Melhoria da sustentabilidade dos regadios existentes</t>
  </si>
  <si>
    <t>Planos zonais agroambientais</t>
  </si>
  <si>
    <t>Gestão do montado por resultados</t>
  </si>
  <si>
    <t>Gestão integrada em zonas críticas</t>
  </si>
  <si>
    <t>Proteção de espécies com estatuto - Superfície agrícola</t>
  </si>
  <si>
    <t>Proteção de espécies com estatuto - Silvoambientais</t>
  </si>
  <si>
    <t>D.2.1.</t>
  </si>
  <si>
    <t>D.2.2.</t>
  </si>
  <si>
    <t>D.2.4.</t>
  </si>
  <si>
    <t>D.2.5.</t>
  </si>
  <si>
    <t>D.2.3.</t>
  </si>
  <si>
    <t>Grupos operacionais para a inovação</t>
  </si>
  <si>
    <t>Formação e informação</t>
  </si>
  <si>
    <t>Aconselhamento</t>
  </si>
  <si>
    <t>Conhecimento - Agroambiental e climático</t>
  </si>
  <si>
    <t>Acompanhamento técnico especializado - Intercâmbio de conhecimento</t>
  </si>
  <si>
    <r>
      <t xml:space="preserve">Enviadas
para contratação
</t>
    </r>
    <r>
      <rPr>
        <sz val="10"/>
        <color rgb="FFFFFFFF"/>
        <rFont val="Aptos Display"/>
        <family val="2"/>
      </rPr>
      <t>(Nº)</t>
    </r>
  </si>
  <si>
    <r>
      <t>Total de candidaturas</t>
    </r>
    <r>
      <rPr>
        <sz val="12"/>
        <color rgb="FFFFFFFF"/>
        <rFont val="Aptos Display"/>
        <family val="2"/>
      </rPr>
      <t xml:space="preserve"> [1]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</si>
</sst>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orbel"/>
      <family val="2"/>
      <scheme val="minor"/>
    </font>
    <font>
      <sz val="10"/>
      <name val="Arial"/>
      <family val="2"/>
    </font>
    <font>
      <sz val="8"/>
      <name val="Corbel"/>
      <family val="2"/>
      <scheme val="minor"/>
    </font>
    <font>
      <sz val="11"/>
      <color rgb="FFFFFFFF"/>
      <name val="Aptos Display"/>
      <family val="2"/>
    </font>
    <font>
      <b/>
      <sz val="11"/>
      <color rgb="FFFFFFFF"/>
      <name val="Aptos Display"/>
      <family val="2"/>
    </font>
    <font>
      <b/>
      <sz val="11"/>
      <color theme="7" tint="-0.499984740745262"/>
      <name val="Aptos Display"/>
      <family val="2"/>
    </font>
    <font>
      <sz val="11"/>
      <color theme="1"/>
      <name val="Aptos Display"/>
      <family val="2"/>
    </font>
    <font>
      <sz val="11"/>
      <name val="Aptos Display"/>
      <family val="2"/>
    </font>
    <font>
      <sz val="11"/>
      <color theme="0"/>
      <name val="Aptos Display"/>
      <family val="2"/>
    </font>
    <font>
      <b/>
      <sz val="11"/>
      <color theme="1"/>
      <name val="Aptos Display"/>
      <family val="2"/>
    </font>
    <font>
      <sz val="11"/>
      <color theme="1" tint="0.249977111117893"/>
      <name val="Aptos Display"/>
      <family val="2"/>
    </font>
    <font>
      <b/>
      <sz val="11"/>
      <color theme="1" tint="0.249977111117893"/>
      <name val="Aptos Display"/>
      <family val="2"/>
    </font>
    <font>
      <sz val="11"/>
      <color theme="1" tint="0.14999847407452621"/>
      <name val="Aptos Display"/>
      <family val="2"/>
    </font>
    <font>
      <b/>
      <sz val="11"/>
      <color theme="4" tint="0.79998168889431442"/>
      <name val="Aptos Display"/>
      <family val="2"/>
    </font>
    <font>
      <u/>
      <sz val="11"/>
      <color theme="1"/>
      <name val="Aptos Display"/>
      <family val="2"/>
    </font>
    <font>
      <b/>
      <sz val="26"/>
      <color theme="1"/>
      <name val="Aptos Display"/>
      <family val="2"/>
    </font>
    <font>
      <b/>
      <sz val="12"/>
      <color rgb="FFFFFFFF"/>
      <name val="Aptos Display"/>
      <family val="2"/>
    </font>
    <font>
      <sz val="12"/>
      <color theme="1" tint="0.249977111117893"/>
      <name val="Aptos Display"/>
      <family val="2"/>
    </font>
    <font>
      <b/>
      <sz val="12"/>
      <color theme="7" tint="-0.499984740745262"/>
      <name val="Aptos Display"/>
      <family val="2"/>
    </font>
    <font>
      <sz val="12"/>
      <color theme="1"/>
      <name val="Aptos Display"/>
      <family val="2"/>
    </font>
    <font>
      <sz val="6"/>
      <color theme="0" tint="-0.499984740745262"/>
      <name val="Corbel"/>
      <family val="2"/>
      <scheme val="minor"/>
    </font>
    <font>
      <sz val="11"/>
      <color theme="9" tint="0.79998168889431442"/>
      <name val="Aptos Display"/>
      <family val="2"/>
    </font>
    <font>
      <sz val="12"/>
      <color rgb="FFFFFFFF"/>
      <name val="Aptos Display"/>
      <family val="2"/>
    </font>
    <font>
      <sz val="10"/>
      <color rgb="FFFFFFFF"/>
      <name val="Aptos Display"/>
      <family val="2"/>
    </font>
  </fonts>
  <fills count="7">
    <fill>
      <patternFill patternType="none"/>
    </fill>
    <fill>
      <patternFill patternType="gray125"/>
    </fill>
    <fill>
      <patternFill patternType="solid">
        <fgColor rgb="FF7E9D3D"/>
        <bgColor indexed="64"/>
      </patternFill>
    </fill>
    <fill>
      <patternFill patternType="solid">
        <fgColor rgb="FF194E50"/>
        <bgColor indexed="64"/>
      </patternFill>
    </fill>
    <fill>
      <patternFill patternType="solid">
        <fgColor rgb="FFD9E8E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3" fillId="0" borderId="0" xfId="0" applyFont="1" applyAlignment="1">
      <alignment vertical="center"/>
    </xf>
    <xf numFmtId="0" fontId="4" fillId="2" borderId="6" xfId="0" applyFont="1" applyFill="1" applyBorder="1" applyAlignment="1">
      <alignment horizontal="left" vertical="center" indent="2"/>
    </xf>
    <xf numFmtId="0" fontId="4" fillId="2" borderId="7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 indent="2"/>
    </xf>
    <xf numFmtId="0" fontId="4" fillId="2" borderId="3" xfId="0" applyFont="1" applyFill="1" applyBorder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4" borderId="6" xfId="0" applyFont="1" applyFill="1" applyBorder="1" applyAlignment="1">
      <alignment horizontal="left" vertical="center" indent="2"/>
    </xf>
    <xf numFmtId="0" fontId="5" fillId="4" borderId="7" xfId="0" applyFont="1" applyFill="1" applyBorder="1" applyAlignment="1">
      <alignment vertical="center" wrapText="1"/>
    </xf>
    <xf numFmtId="0" fontId="5" fillId="4" borderId="7" xfId="0" applyFont="1" applyFill="1" applyBorder="1" applyAlignment="1">
      <alignment horizontal="left" vertical="center" wrapText="1"/>
    </xf>
    <xf numFmtId="3" fontId="7" fillId="0" borderId="0" xfId="0" applyNumberFormat="1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horizontal="centerContinuous"/>
    </xf>
    <xf numFmtId="0" fontId="6" fillId="0" borderId="0" xfId="0" applyFont="1"/>
    <xf numFmtId="3" fontId="4" fillId="2" borderId="4" xfId="0" applyNumberFormat="1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0" fontId="10" fillId="0" borderId="0" xfId="0" applyFont="1"/>
    <xf numFmtId="3" fontId="10" fillId="0" borderId="0" xfId="0" applyNumberFormat="1" applyFont="1"/>
    <xf numFmtId="0" fontId="8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3" fontId="6" fillId="0" borderId="0" xfId="0" applyNumberFormat="1" applyFont="1"/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Continuous"/>
    </xf>
    <xf numFmtId="0" fontId="20" fillId="5" borderId="0" xfId="0" applyFont="1" applyFill="1" applyAlignment="1">
      <alignment horizontal="center" wrapText="1"/>
    </xf>
    <xf numFmtId="0" fontId="20" fillId="0" borderId="0" xfId="0" applyFont="1" applyAlignment="1">
      <alignment horizont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right"/>
    </xf>
    <xf numFmtId="14" fontId="6" fillId="0" borderId="0" xfId="0" applyNumberFormat="1" applyFont="1" applyAlignment="1">
      <alignment horizontal="center"/>
    </xf>
    <xf numFmtId="0" fontId="16" fillId="3" borderId="8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 wrapText="1"/>
    </xf>
    <xf numFmtId="3" fontId="16" fillId="3" borderId="3" xfId="0" applyNumberFormat="1" applyFont="1" applyFill="1" applyBorder="1" applyAlignment="1">
      <alignment horizontal="right" vertical="center" indent="1"/>
    </xf>
    <xf numFmtId="3" fontId="17" fillId="0" borderId="0" xfId="0" applyNumberFormat="1" applyFont="1" applyAlignment="1">
      <alignment horizontal="right" vertical="center" indent="1"/>
    </xf>
    <xf numFmtId="3" fontId="16" fillId="2" borderId="3" xfId="0" applyNumberFormat="1" applyFont="1" applyFill="1" applyBorder="1" applyAlignment="1">
      <alignment horizontal="right" vertical="center" indent="1"/>
    </xf>
    <xf numFmtId="3" fontId="18" fillId="4" borderId="3" xfId="0" applyNumberFormat="1" applyFont="1" applyFill="1" applyBorder="1" applyAlignment="1">
      <alignment horizontal="right" vertical="center" indent="1"/>
    </xf>
    <xf numFmtId="3" fontId="19" fillId="0" borderId="3" xfId="0" applyNumberFormat="1" applyFont="1" applyBorder="1" applyAlignment="1">
      <alignment horizontal="right" vertical="center" indent="1"/>
    </xf>
    <xf numFmtId="3" fontId="19" fillId="6" borderId="3" xfId="0" applyNumberFormat="1" applyFont="1" applyFill="1" applyBorder="1" applyAlignment="1">
      <alignment horizontal="right" vertical="center" indent="1"/>
    </xf>
    <xf numFmtId="3" fontId="19" fillId="0" borderId="2" xfId="0" applyNumberFormat="1" applyFont="1" applyBorder="1" applyAlignment="1">
      <alignment horizontal="right" vertical="center" indent="1"/>
    </xf>
    <xf numFmtId="3" fontId="19" fillId="0" borderId="0" xfId="0" applyNumberFormat="1" applyFont="1" applyAlignment="1">
      <alignment horizontal="right" vertical="center" indent="1"/>
    </xf>
    <xf numFmtId="0" fontId="15" fillId="0" borderId="0" xfId="0" applyFont="1" applyAlignment="1">
      <alignment horizontal="centerContinuous" vertical="top"/>
    </xf>
  </cellXfs>
  <cellStyles count="2">
    <cellStyle name="Normal" xfId="0" builtinId="0"/>
    <cellStyle name="Normal 2" xfId="1" xr:uid="{566C9529-B2AD-4C92-B389-F0EB86E128C6}"/>
  </cellStyles>
  <dxfs count="0"/>
  <tableStyles count="0" defaultTableStyle="TableStyleMedium2" defaultPivotStyle="PivotStyleLight16"/>
  <colors>
    <mruColors>
      <color rgb="FF99FF99"/>
      <color rgb="FF194E50"/>
      <color rgb="FFFFFFFF"/>
      <color rgb="FF7E9D3D"/>
      <color rgb="FFD9E8E9"/>
      <color rgb="FFF5FDCF"/>
      <color rgb="FFE2F5F6"/>
      <color rgb="FFD6F1F2"/>
      <color rgb="FFDCE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Base">
  <a:themeElements>
    <a:clrScheme name="Base">
      <a:dk1>
        <a:srgbClr val="000000"/>
      </a:dk1>
      <a:lt1>
        <a:srgbClr val="FFFFFF"/>
      </a:lt1>
      <a:dk2>
        <a:srgbClr val="565349"/>
      </a:dk2>
      <a:lt2>
        <a:srgbClr val="DDDDDD"/>
      </a:lt2>
      <a:accent1>
        <a:srgbClr val="A6B727"/>
      </a:accent1>
      <a:accent2>
        <a:srgbClr val="DF5327"/>
      </a:accent2>
      <a:accent3>
        <a:srgbClr val="FE9E00"/>
      </a:accent3>
      <a:accent4>
        <a:srgbClr val="418AB3"/>
      </a:accent4>
      <a:accent5>
        <a:srgbClr val="D7D447"/>
      </a:accent5>
      <a:accent6>
        <a:srgbClr val="818183"/>
      </a:accent6>
      <a:hlink>
        <a:srgbClr val="F59E00"/>
      </a:hlink>
      <a:folHlink>
        <a:srgbClr val="B2B2B2"/>
      </a:folHlink>
    </a:clrScheme>
    <a:fontScheme name="Base">
      <a:majorFont>
        <a:latin typeface="Corbel" panose="020B0503020204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orbel" panose="020B0503020204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Base">
      <a:fillStyleLst>
        <a:solidFill>
          <a:schemeClr val="phClr"/>
        </a:solidFill>
        <a:solidFill>
          <a:schemeClr val="phClr">
            <a:tint val="55000"/>
            <a:satMod val="130000"/>
          </a:schemeClr>
        </a:solidFill>
        <a:gradFill rotWithShape="1">
          <a:gsLst>
            <a:gs pos="0">
              <a:schemeClr val="phClr"/>
            </a:gs>
            <a:gs pos="90000">
              <a:schemeClr val="phClr">
                <a:shade val="100000"/>
                <a:satMod val="105000"/>
              </a:schemeClr>
            </a:gs>
            <a:gs pos="100000">
              <a:schemeClr val="phClr">
                <a:shade val="80000"/>
                <a:satMod val="12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53975" cap="flat" cmpd="dbl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brightRoom" dir="t"/>
          </a:scene3d>
          <a:sp3d extrusionH="12700" contourW="25400" prstMaterial="flat">
            <a:bevelT w="63500" h="152400" prst="angle"/>
            <a:contourClr>
              <a:schemeClr val="phClr">
                <a:shade val="27000"/>
                <a:satMod val="12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95000"/>
            <a:satMod val="140000"/>
          </a:schemeClr>
        </a:solidFill>
        <a:solidFill>
          <a:schemeClr val="phClr">
            <a:tint val="90000"/>
            <a:shade val="85000"/>
            <a:satMod val="160000"/>
            <a:lumMod val="11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asis" id="{5665723A-49BA-4B57-8411-A56F8F207965}" vid="{90E45F77-AEFC-46EF-A7C1-5B338C297B02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C512A-83FD-4055-84D1-E6E7CA8706ED}">
  <sheetPr>
    <tabColor rgb="FF92D050"/>
    <pageSetUpPr fitToPage="1"/>
  </sheetPr>
  <dimension ref="A2:S88"/>
  <sheetViews>
    <sheetView showGridLines="0" showZeros="0" tabSelected="1" zoomScale="50" zoomScaleNormal="50" zoomScaleSheetLayoutView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5" sqref="D5:D6"/>
    </sheetView>
  </sheetViews>
  <sheetFormatPr defaultColWidth="8.83203125" defaultRowHeight="14.5" x14ac:dyDescent="0.35"/>
  <cols>
    <col min="1" max="1" width="2.5" style="16" customWidth="1"/>
    <col min="2" max="2" width="15.08203125" style="18" customWidth="1"/>
    <col min="3" max="3" width="76.33203125" style="18" customWidth="1"/>
    <col min="4" max="16" width="15.75" style="18" customWidth="1"/>
    <col min="17" max="17" width="4.83203125" style="18" customWidth="1"/>
    <col min="18" max="18" width="13.5" style="18" customWidth="1"/>
    <col min="19" max="16384" width="8.83203125" style="18"/>
  </cols>
  <sheetData>
    <row r="2" spans="1:19" ht="34.5" x14ac:dyDescent="0.8">
      <c r="B2" s="60" t="s">
        <v>102</v>
      </c>
      <c r="C2" s="35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9" x14ac:dyDescent="0.35">
      <c r="O3" s="40" t="s">
        <v>101</v>
      </c>
      <c r="P3" s="41">
        <v>46173</v>
      </c>
    </row>
    <row r="4" spans="1:19" ht="40.15" customHeight="1" x14ac:dyDescent="0.35">
      <c r="B4" s="42" t="s">
        <v>106</v>
      </c>
      <c r="C4" s="43"/>
      <c r="D4" s="51" t="s">
        <v>138</v>
      </c>
      <c r="E4" s="50"/>
      <c r="F4" s="51" t="s">
        <v>104</v>
      </c>
      <c r="G4" s="50"/>
      <c r="H4" s="51" t="s">
        <v>2</v>
      </c>
      <c r="I4" s="50"/>
      <c r="J4" s="51" t="s">
        <v>3</v>
      </c>
      <c r="K4" s="50"/>
      <c r="L4" s="51" t="s">
        <v>4</v>
      </c>
      <c r="M4" s="50"/>
      <c r="N4" s="50" t="s">
        <v>5</v>
      </c>
      <c r="O4" s="50"/>
      <c r="P4" s="51" t="s">
        <v>137</v>
      </c>
    </row>
    <row r="5" spans="1:19" ht="33" customHeight="1" x14ac:dyDescent="0.35">
      <c r="B5" s="44"/>
      <c r="C5" s="45"/>
      <c r="D5" s="48" t="s">
        <v>0</v>
      </c>
      <c r="E5" s="19" t="s">
        <v>8</v>
      </c>
      <c r="F5" s="48" t="s">
        <v>0</v>
      </c>
      <c r="G5" s="19" t="s">
        <v>8</v>
      </c>
      <c r="H5" s="48" t="s">
        <v>0</v>
      </c>
      <c r="I5" s="19" t="s">
        <v>8</v>
      </c>
      <c r="J5" s="48" t="s">
        <v>0</v>
      </c>
      <c r="K5" s="19" t="s">
        <v>8</v>
      </c>
      <c r="L5" s="48" t="s">
        <v>0</v>
      </c>
      <c r="M5" s="19" t="s">
        <v>7</v>
      </c>
      <c r="N5" s="48" t="s">
        <v>0</v>
      </c>
      <c r="O5" s="19" t="s">
        <v>8</v>
      </c>
      <c r="P5" s="51"/>
    </row>
    <row r="6" spans="1:19" x14ac:dyDescent="0.35">
      <c r="B6" s="46"/>
      <c r="C6" s="47"/>
      <c r="D6" s="48"/>
      <c r="E6" s="20" t="s">
        <v>6</v>
      </c>
      <c r="F6" s="48"/>
      <c r="G6" s="20" t="s">
        <v>6</v>
      </c>
      <c r="H6" s="48"/>
      <c r="I6" s="20" t="s">
        <v>6</v>
      </c>
      <c r="J6" s="49"/>
      <c r="K6" s="20" t="s">
        <v>6</v>
      </c>
      <c r="L6" s="49"/>
      <c r="M6" s="20" t="s">
        <v>6</v>
      </c>
      <c r="N6" s="49"/>
      <c r="O6" s="20" t="s">
        <v>6</v>
      </c>
      <c r="P6" s="51"/>
    </row>
    <row r="7" spans="1:19" s="21" customFormat="1" ht="4.9000000000000004" customHeight="1" x14ac:dyDescent="0.35">
      <c r="A7" s="16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9" s="1" customFormat="1" ht="30" customHeight="1" x14ac:dyDescent="0.35">
      <c r="B8" s="4" t="s">
        <v>1</v>
      </c>
      <c r="C8" s="4"/>
      <c r="D8" s="52">
        <f>+D10+D70</f>
        <v>368587</v>
      </c>
      <c r="E8" s="52">
        <f t="shared" ref="E8:P8" si="0">+E10+E70</f>
        <v>2918674.7502668002</v>
      </c>
      <c r="F8" s="52">
        <f>+F10+F70</f>
        <v>1326</v>
      </c>
      <c r="G8" s="52">
        <f t="shared" ref="G8" si="1">+G10+G70</f>
        <v>64033.711450000003</v>
      </c>
      <c r="H8" s="52">
        <f t="shared" si="0"/>
        <v>4066</v>
      </c>
      <c r="I8" s="52">
        <f t="shared" si="0"/>
        <v>329894.81021999998</v>
      </c>
      <c r="J8" s="52">
        <f t="shared" si="0"/>
        <v>2904</v>
      </c>
      <c r="K8" s="52">
        <f t="shared" si="0"/>
        <v>385949.49726999982</v>
      </c>
      <c r="L8" s="52">
        <f t="shared" si="0"/>
        <v>1182</v>
      </c>
      <c r="M8" s="52">
        <f t="shared" si="0"/>
        <v>207104.23995000005</v>
      </c>
      <c r="N8" s="52">
        <f t="shared" si="0"/>
        <v>359109</v>
      </c>
      <c r="O8" s="52">
        <f t="shared" si="0"/>
        <v>1938923.7718167999</v>
      </c>
      <c r="P8" s="52">
        <f t="shared" si="0"/>
        <v>358242</v>
      </c>
      <c r="S8" s="15">
        <v>0</v>
      </c>
    </row>
    <row r="9" spans="1:19" s="25" customFormat="1" ht="4.9000000000000004" customHeight="1" x14ac:dyDescent="0.35">
      <c r="A9" s="23"/>
      <c r="B9" s="24"/>
      <c r="C9" s="24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</row>
    <row r="10" spans="1:19" s="1" customFormat="1" ht="30" customHeight="1" x14ac:dyDescent="0.35">
      <c r="B10" s="4" t="s">
        <v>9</v>
      </c>
      <c r="C10" s="4"/>
      <c r="D10" s="52">
        <f>+D12+D29+D39+D53+D63</f>
        <v>356546</v>
      </c>
      <c r="E10" s="52">
        <f t="shared" ref="E10:P10" si="2">+E12+E29+E39+E53+E63</f>
        <v>2621698.0521768001</v>
      </c>
      <c r="F10" s="52">
        <f>+F12+F29+F39+F53+F63</f>
        <v>190</v>
      </c>
      <c r="G10" s="52">
        <f t="shared" ref="G10" si="3">+G12+G29+G39+G53+G63</f>
        <v>40470.24626</v>
      </c>
      <c r="H10" s="52">
        <f t="shared" si="2"/>
        <v>2217</v>
      </c>
      <c r="I10" s="52">
        <f t="shared" si="2"/>
        <v>288010.11398999998</v>
      </c>
      <c r="J10" s="52">
        <f t="shared" si="2"/>
        <v>2331</v>
      </c>
      <c r="K10" s="52">
        <f t="shared" si="2"/>
        <v>355994.55518999981</v>
      </c>
      <c r="L10" s="52">
        <f t="shared" si="2"/>
        <v>1125</v>
      </c>
      <c r="M10" s="52">
        <f t="shared" si="2"/>
        <v>205195.22351000004</v>
      </c>
      <c r="N10" s="52">
        <f t="shared" si="2"/>
        <v>350683</v>
      </c>
      <c r="O10" s="52">
        <f t="shared" si="2"/>
        <v>1737350.1772267998</v>
      </c>
      <c r="P10" s="52">
        <f t="shared" si="2"/>
        <v>349915</v>
      </c>
      <c r="S10" s="15">
        <v>0</v>
      </c>
    </row>
    <row r="11" spans="1:19" s="25" customFormat="1" ht="4.9000000000000004" customHeight="1" x14ac:dyDescent="0.35">
      <c r="A11" s="23"/>
      <c r="B11" s="24"/>
      <c r="C11" s="24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S11" s="15">
        <v>0</v>
      </c>
    </row>
    <row r="12" spans="1:19" s="1" customFormat="1" ht="25.15" customHeight="1" x14ac:dyDescent="0.35">
      <c r="B12" s="2" t="s">
        <v>10</v>
      </c>
      <c r="C12" s="2"/>
      <c r="D12" s="54">
        <f>+SUM(D13+D26)</f>
        <v>340344</v>
      </c>
      <c r="E12" s="54">
        <f t="shared" ref="E12:P12" si="4">+SUM(E13+E26)</f>
        <v>1358461.9574567999</v>
      </c>
      <c r="F12" s="54">
        <f t="shared" si="4"/>
        <v>0</v>
      </c>
      <c r="G12" s="54">
        <f t="shared" si="4"/>
        <v>0</v>
      </c>
      <c r="H12" s="54">
        <f t="shared" si="4"/>
        <v>0</v>
      </c>
      <c r="I12" s="54">
        <f t="shared" si="4"/>
        <v>0</v>
      </c>
      <c r="J12" s="54">
        <f t="shared" si="4"/>
        <v>0</v>
      </c>
      <c r="K12" s="54">
        <f t="shared" si="4"/>
        <v>0</v>
      </c>
      <c r="L12" s="54">
        <f t="shared" si="4"/>
        <v>8</v>
      </c>
      <c r="M12" s="54">
        <f t="shared" si="4"/>
        <v>8</v>
      </c>
      <c r="N12" s="54">
        <f t="shared" si="4"/>
        <v>340336</v>
      </c>
      <c r="O12" s="54">
        <f t="shared" si="4"/>
        <v>1363776.2214567999</v>
      </c>
      <c r="P12" s="54">
        <f t="shared" si="4"/>
        <v>340336</v>
      </c>
      <c r="S12" s="15">
        <v>0</v>
      </c>
    </row>
    <row r="13" spans="1:19" s="11" customFormat="1" ht="19.899999999999999" customHeight="1" x14ac:dyDescent="0.35">
      <c r="B13" s="12" t="s">
        <v>11</v>
      </c>
      <c r="C13" s="12"/>
      <c r="D13" s="55">
        <f>+SUM(D14:D25)</f>
        <v>195463</v>
      </c>
      <c r="E13" s="55">
        <f t="shared" ref="E13:P13" si="5">+SUM(E14:E25)</f>
        <v>1179979.1814567999</v>
      </c>
      <c r="F13" s="55">
        <f t="shared" si="5"/>
        <v>0</v>
      </c>
      <c r="G13" s="55">
        <f t="shared" si="5"/>
        <v>0</v>
      </c>
      <c r="H13" s="55">
        <f t="shared" si="5"/>
        <v>0</v>
      </c>
      <c r="I13" s="55">
        <f t="shared" si="5"/>
        <v>0</v>
      </c>
      <c r="J13" s="55">
        <f t="shared" si="5"/>
        <v>0</v>
      </c>
      <c r="K13" s="55">
        <f t="shared" si="5"/>
        <v>0</v>
      </c>
      <c r="L13" s="55">
        <f t="shared" si="5"/>
        <v>8</v>
      </c>
      <c r="M13" s="55">
        <f t="shared" si="5"/>
        <v>8</v>
      </c>
      <c r="N13" s="55">
        <f t="shared" si="5"/>
        <v>195455</v>
      </c>
      <c r="O13" s="55">
        <f t="shared" si="5"/>
        <v>1185293.4454567998</v>
      </c>
      <c r="P13" s="55">
        <f t="shared" si="5"/>
        <v>195455</v>
      </c>
      <c r="S13" s="15">
        <f t="shared" ref="S13" si="6">+D13-F13-H13-J13-L13-N13</f>
        <v>0</v>
      </c>
    </row>
    <row r="14" spans="1:19" s="28" customFormat="1" ht="19.899999999999999" customHeight="1" x14ac:dyDescent="0.35">
      <c r="A14" s="23"/>
      <c r="B14" s="26" t="s">
        <v>12</v>
      </c>
      <c r="C14" s="27" t="s">
        <v>13</v>
      </c>
      <c r="D14" s="56">
        <v>183</v>
      </c>
      <c r="E14" s="56">
        <v>2794.6395660000003</v>
      </c>
      <c r="F14" s="56"/>
      <c r="G14" s="56"/>
      <c r="H14" s="56"/>
      <c r="I14" s="56"/>
      <c r="J14" s="56"/>
      <c r="K14" s="56"/>
      <c r="L14" s="56"/>
      <c r="M14" s="56"/>
      <c r="N14" s="56">
        <v>183</v>
      </c>
      <c r="O14" s="56">
        <v>2794.6395660000003</v>
      </c>
      <c r="P14" s="56">
        <v>183</v>
      </c>
      <c r="R14" s="11"/>
      <c r="S14" s="15">
        <v>0</v>
      </c>
    </row>
    <row r="15" spans="1:19" s="28" customFormat="1" ht="19.899999999999999" customHeight="1" x14ac:dyDescent="0.35">
      <c r="A15" s="23"/>
      <c r="B15" s="26" t="s">
        <v>14</v>
      </c>
      <c r="C15" s="27" t="s">
        <v>15</v>
      </c>
      <c r="D15" s="56">
        <v>6667</v>
      </c>
      <c r="E15" s="56">
        <v>66037.155115250003</v>
      </c>
      <c r="F15" s="56"/>
      <c r="G15" s="56"/>
      <c r="H15" s="56"/>
      <c r="I15" s="56"/>
      <c r="J15" s="56"/>
      <c r="K15" s="56"/>
      <c r="L15" s="56"/>
      <c r="M15" s="56"/>
      <c r="N15" s="56">
        <v>6667</v>
      </c>
      <c r="O15" s="56">
        <v>66037.155115250003</v>
      </c>
      <c r="P15" s="56">
        <v>6667</v>
      </c>
      <c r="R15" s="11"/>
      <c r="S15" s="15">
        <v>0</v>
      </c>
    </row>
    <row r="16" spans="1:19" s="28" customFormat="1" ht="19.899999999999999" customHeight="1" x14ac:dyDescent="0.35">
      <c r="A16" s="23"/>
      <c r="B16" s="26" t="s">
        <v>16</v>
      </c>
      <c r="C16" s="27" t="s">
        <v>17</v>
      </c>
      <c r="D16" s="56">
        <v>713</v>
      </c>
      <c r="E16" s="56">
        <v>16531.28973335</v>
      </c>
      <c r="F16" s="56"/>
      <c r="G16" s="56"/>
      <c r="H16" s="56"/>
      <c r="I16" s="56"/>
      <c r="J16" s="56"/>
      <c r="K16" s="56"/>
      <c r="L16" s="56"/>
      <c r="M16" s="56"/>
      <c r="N16" s="56">
        <v>713</v>
      </c>
      <c r="O16" s="56">
        <v>16531.28973335</v>
      </c>
      <c r="P16" s="56">
        <v>713</v>
      </c>
      <c r="R16" s="11"/>
      <c r="S16" s="15">
        <v>0</v>
      </c>
    </row>
    <row r="17" spans="1:19" s="28" customFormat="1" ht="19.899999999999999" customHeight="1" x14ac:dyDescent="0.35">
      <c r="A17" s="23"/>
      <c r="B17" s="26" t="s">
        <v>18</v>
      </c>
      <c r="C17" s="27" t="s">
        <v>19</v>
      </c>
      <c r="D17" s="56">
        <v>1195</v>
      </c>
      <c r="E17" s="56">
        <v>37009.416419000001</v>
      </c>
      <c r="F17" s="56"/>
      <c r="G17" s="56"/>
      <c r="H17" s="56"/>
      <c r="I17" s="56"/>
      <c r="J17" s="56"/>
      <c r="K17" s="56"/>
      <c r="L17" s="56"/>
      <c r="M17" s="56"/>
      <c r="N17" s="56">
        <v>1195</v>
      </c>
      <c r="O17" s="56">
        <v>37009.416419000001</v>
      </c>
      <c r="P17" s="56">
        <v>1195</v>
      </c>
      <c r="R17" s="11"/>
      <c r="S17" s="15">
        <v>0</v>
      </c>
    </row>
    <row r="18" spans="1:19" s="28" customFormat="1" ht="19.899999999999999" customHeight="1" x14ac:dyDescent="0.35">
      <c r="A18" s="23"/>
      <c r="B18" s="26" t="s">
        <v>20</v>
      </c>
      <c r="C18" s="27" t="s">
        <v>21</v>
      </c>
      <c r="D18" s="56">
        <v>8545</v>
      </c>
      <c r="E18" s="56">
        <v>59012.801545699986</v>
      </c>
      <c r="F18" s="56"/>
      <c r="G18" s="56"/>
      <c r="H18" s="56"/>
      <c r="I18" s="56"/>
      <c r="J18" s="56"/>
      <c r="K18" s="56"/>
      <c r="L18" s="56"/>
      <c r="M18" s="56"/>
      <c r="N18" s="56">
        <v>8545</v>
      </c>
      <c r="O18" s="56">
        <v>59012.801545699986</v>
      </c>
      <c r="P18" s="56">
        <v>8545</v>
      </c>
      <c r="R18" s="11"/>
      <c r="S18" s="15">
        <v>0</v>
      </c>
    </row>
    <row r="19" spans="1:19" s="28" customFormat="1" ht="19.899999999999999" customHeight="1" x14ac:dyDescent="0.35">
      <c r="A19" s="23"/>
      <c r="B19" s="26" t="s">
        <v>22</v>
      </c>
      <c r="C19" s="27" t="s">
        <v>23</v>
      </c>
      <c r="D19" s="56">
        <v>34883</v>
      </c>
      <c r="E19" s="56">
        <v>118428.89895750002</v>
      </c>
      <c r="F19" s="56"/>
      <c r="G19" s="56"/>
      <c r="H19" s="56"/>
      <c r="I19" s="56"/>
      <c r="J19" s="56"/>
      <c r="K19" s="56"/>
      <c r="L19" s="56"/>
      <c r="M19" s="56"/>
      <c r="N19" s="56">
        <v>34883</v>
      </c>
      <c r="O19" s="56">
        <v>118428.89895750002</v>
      </c>
      <c r="P19" s="56">
        <v>34883</v>
      </c>
      <c r="R19" s="11"/>
      <c r="S19" s="15">
        <v>0</v>
      </c>
    </row>
    <row r="20" spans="1:19" s="28" customFormat="1" ht="19.899999999999999" customHeight="1" x14ac:dyDescent="0.35">
      <c r="A20" s="23"/>
      <c r="B20" s="26" t="s">
        <v>24</v>
      </c>
      <c r="C20" s="27" t="s">
        <v>25</v>
      </c>
      <c r="D20" s="56">
        <v>93784</v>
      </c>
      <c r="E20" s="56">
        <v>162949.46834999998</v>
      </c>
      <c r="F20" s="56"/>
      <c r="G20" s="56"/>
      <c r="H20" s="56"/>
      <c r="I20" s="56"/>
      <c r="J20" s="56"/>
      <c r="K20" s="56"/>
      <c r="L20" s="56"/>
      <c r="M20" s="56"/>
      <c r="N20" s="56">
        <v>93784</v>
      </c>
      <c r="O20" s="56">
        <v>162949.46834999998</v>
      </c>
      <c r="P20" s="56">
        <v>93784</v>
      </c>
      <c r="R20" s="11"/>
      <c r="S20" s="15">
        <v>0</v>
      </c>
    </row>
    <row r="21" spans="1:19" s="28" customFormat="1" ht="19.899999999999999" customHeight="1" x14ac:dyDescent="0.35">
      <c r="A21" s="23"/>
      <c r="B21" s="26" t="s">
        <v>26</v>
      </c>
      <c r="C21" s="27" t="s">
        <v>27</v>
      </c>
      <c r="D21" s="56">
        <v>14143</v>
      </c>
      <c r="E21" s="56">
        <v>62522.262000000002</v>
      </c>
      <c r="F21" s="56"/>
      <c r="G21" s="56"/>
      <c r="H21" s="56"/>
      <c r="I21" s="56"/>
      <c r="J21" s="56"/>
      <c r="K21" s="56"/>
      <c r="L21" s="56"/>
      <c r="M21" s="56"/>
      <c r="N21" s="56">
        <v>14143</v>
      </c>
      <c r="O21" s="56">
        <v>62522.262000000002</v>
      </c>
      <c r="P21" s="56">
        <v>14143</v>
      </c>
      <c r="R21" s="11"/>
      <c r="S21" s="15">
        <v>0</v>
      </c>
    </row>
    <row r="22" spans="1:19" s="28" customFormat="1" ht="19.899999999999999" customHeight="1" x14ac:dyDescent="0.35">
      <c r="A22" s="23"/>
      <c r="B22" s="38" t="s">
        <v>28</v>
      </c>
      <c r="C22" s="39" t="s">
        <v>99</v>
      </c>
      <c r="D22" s="57">
        <v>86</v>
      </c>
      <c r="E22" s="57">
        <v>29329.175769999998</v>
      </c>
      <c r="F22" s="57">
        <v>0</v>
      </c>
      <c r="G22" s="57">
        <v>0</v>
      </c>
      <c r="H22" s="57">
        <v>0</v>
      </c>
      <c r="I22" s="57">
        <v>0</v>
      </c>
      <c r="J22" s="57">
        <v>0</v>
      </c>
      <c r="K22" s="57">
        <v>0</v>
      </c>
      <c r="L22" s="57">
        <v>0</v>
      </c>
      <c r="M22" s="57">
        <v>0</v>
      </c>
      <c r="N22" s="57">
        <v>86</v>
      </c>
      <c r="O22" s="57">
        <v>29329.175769999998</v>
      </c>
      <c r="P22" s="57">
        <v>86</v>
      </c>
      <c r="R22" s="11"/>
      <c r="S22" s="15">
        <v>0</v>
      </c>
    </row>
    <row r="23" spans="1:19" s="28" customFormat="1" ht="19.899999999999999" customHeight="1" x14ac:dyDescent="0.35">
      <c r="A23" s="23"/>
      <c r="B23" s="38" t="s">
        <v>29</v>
      </c>
      <c r="C23" s="39" t="s">
        <v>30</v>
      </c>
      <c r="D23" s="57">
        <v>4610</v>
      </c>
      <c r="E23" s="57">
        <v>4610</v>
      </c>
      <c r="F23" s="57">
        <v>0</v>
      </c>
      <c r="G23" s="57">
        <v>0</v>
      </c>
      <c r="H23" s="57">
        <v>0</v>
      </c>
      <c r="I23" s="57">
        <v>0</v>
      </c>
      <c r="J23" s="57">
        <v>0</v>
      </c>
      <c r="K23" s="57">
        <v>0</v>
      </c>
      <c r="L23" s="57">
        <v>8</v>
      </c>
      <c r="M23" s="57">
        <v>8</v>
      </c>
      <c r="N23" s="57">
        <v>4602</v>
      </c>
      <c r="O23" s="57">
        <v>9924.2639999999992</v>
      </c>
      <c r="P23" s="57">
        <v>4602</v>
      </c>
      <c r="R23" s="11"/>
      <c r="S23" s="15">
        <v>0</v>
      </c>
    </row>
    <row r="24" spans="1:19" s="28" customFormat="1" ht="19.899999999999999" customHeight="1" x14ac:dyDescent="0.35">
      <c r="A24" s="23"/>
      <c r="B24" s="26" t="s">
        <v>31</v>
      </c>
      <c r="C24" s="27" t="s">
        <v>32</v>
      </c>
      <c r="D24" s="56">
        <v>12673</v>
      </c>
      <c r="E24" s="56">
        <v>228882.68100000001</v>
      </c>
      <c r="F24" s="56"/>
      <c r="G24" s="56"/>
      <c r="H24" s="56"/>
      <c r="I24" s="56"/>
      <c r="J24" s="56"/>
      <c r="K24" s="56"/>
      <c r="L24" s="56"/>
      <c r="M24" s="56"/>
      <c r="N24" s="56">
        <v>12673</v>
      </c>
      <c r="O24" s="56">
        <v>228882.68100000001</v>
      </c>
      <c r="P24" s="56">
        <v>12673</v>
      </c>
      <c r="R24" s="11"/>
      <c r="S24" s="15">
        <v>0</v>
      </c>
    </row>
    <row r="25" spans="1:19" s="28" customFormat="1" ht="19.899999999999999" customHeight="1" x14ac:dyDescent="0.35">
      <c r="A25" s="23"/>
      <c r="B25" s="26" t="s">
        <v>33</v>
      </c>
      <c r="C25" s="27" t="s">
        <v>34</v>
      </c>
      <c r="D25" s="56">
        <v>17981</v>
      </c>
      <c r="E25" s="56">
        <v>391871.39299999998</v>
      </c>
      <c r="F25" s="56"/>
      <c r="G25" s="56"/>
      <c r="H25" s="56"/>
      <c r="I25" s="56"/>
      <c r="J25" s="56"/>
      <c r="K25" s="56"/>
      <c r="L25" s="56"/>
      <c r="M25" s="56"/>
      <c r="N25" s="56">
        <v>17981</v>
      </c>
      <c r="O25" s="56">
        <v>391871.39299999998</v>
      </c>
      <c r="P25" s="56">
        <v>17981</v>
      </c>
      <c r="R25" s="11"/>
      <c r="S25" s="15">
        <v>0</v>
      </c>
    </row>
    <row r="26" spans="1:19" s="11" customFormat="1" ht="19.899999999999999" customHeight="1" x14ac:dyDescent="0.35">
      <c r="B26" s="12" t="s">
        <v>35</v>
      </c>
      <c r="C26" s="12"/>
      <c r="D26" s="55">
        <f>+SUM(D27:D28)</f>
        <v>144881</v>
      </c>
      <c r="E26" s="55">
        <f t="shared" ref="E26:P26" si="7">+SUM(E27:E28)</f>
        <v>178482.77600000001</v>
      </c>
      <c r="F26" s="55">
        <f t="shared" si="7"/>
        <v>0</v>
      </c>
      <c r="G26" s="55">
        <f t="shared" si="7"/>
        <v>0</v>
      </c>
      <c r="H26" s="55">
        <f t="shared" si="7"/>
        <v>0</v>
      </c>
      <c r="I26" s="55">
        <f t="shared" si="7"/>
        <v>0</v>
      </c>
      <c r="J26" s="55">
        <f t="shared" si="7"/>
        <v>0</v>
      </c>
      <c r="K26" s="55">
        <f t="shared" si="7"/>
        <v>0</v>
      </c>
      <c r="L26" s="55">
        <f t="shared" si="7"/>
        <v>0</v>
      </c>
      <c r="M26" s="55">
        <f t="shared" si="7"/>
        <v>0</v>
      </c>
      <c r="N26" s="55">
        <f t="shared" si="7"/>
        <v>144881</v>
      </c>
      <c r="O26" s="55">
        <f t="shared" si="7"/>
        <v>178482.77600000001</v>
      </c>
      <c r="P26" s="55">
        <f t="shared" si="7"/>
        <v>144881</v>
      </c>
      <c r="S26" s="15">
        <f t="shared" ref="S26" si="8">+D26-F26-H26-J26-L26-N26</f>
        <v>0</v>
      </c>
    </row>
    <row r="27" spans="1:19" s="28" customFormat="1" ht="19.899999999999999" customHeight="1" x14ac:dyDescent="0.35">
      <c r="A27" s="23"/>
      <c r="B27" s="26" t="s">
        <v>36</v>
      </c>
      <c r="C27" s="27" t="s">
        <v>37</v>
      </c>
      <c r="D27" s="56">
        <v>134322</v>
      </c>
      <c r="E27" s="56">
        <v>164417.47200000001</v>
      </c>
      <c r="F27" s="56"/>
      <c r="G27" s="56"/>
      <c r="H27" s="56"/>
      <c r="I27" s="56"/>
      <c r="J27" s="56"/>
      <c r="K27" s="56"/>
      <c r="L27" s="56"/>
      <c r="M27" s="56"/>
      <c r="N27" s="56">
        <v>134322</v>
      </c>
      <c r="O27" s="56">
        <v>164417.47200000001</v>
      </c>
      <c r="P27" s="56">
        <v>134322</v>
      </c>
      <c r="R27" s="11"/>
      <c r="S27" s="15">
        <v>0</v>
      </c>
    </row>
    <row r="28" spans="1:19" s="28" customFormat="1" ht="19.899999999999999" customHeight="1" x14ac:dyDescent="0.35">
      <c r="A28" s="23"/>
      <c r="B28" s="26" t="s">
        <v>38</v>
      </c>
      <c r="C28" s="27" t="s">
        <v>39</v>
      </c>
      <c r="D28" s="56">
        <v>10559</v>
      </c>
      <c r="E28" s="56">
        <v>14065.304</v>
      </c>
      <c r="F28" s="56"/>
      <c r="G28" s="56"/>
      <c r="H28" s="56"/>
      <c r="I28" s="56"/>
      <c r="J28" s="56"/>
      <c r="K28" s="56"/>
      <c r="L28" s="56"/>
      <c r="M28" s="56"/>
      <c r="N28" s="56">
        <v>10559</v>
      </c>
      <c r="O28" s="56">
        <v>14065.304</v>
      </c>
      <c r="P28" s="56">
        <v>10559</v>
      </c>
      <c r="R28" s="11"/>
      <c r="S28" s="15">
        <v>0</v>
      </c>
    </row>
    <row r="29" spans="1:19" s="10" customFormat="1" ht="25.15" customHeight="1" x14ac:dyDescent="0.35">
      <c r="B29" s="2" t="s">
        <v>40</v>
      </c>
      <c r="C29" s="2"/>
      <c r="D29" s="54">
        <f>+D30+D35</f>
        <v>7538</v>
      </c>
      <c r="E29" s="54">
        <f t="shared" ref="E29:P29" si="9">+E30+E35</f>
        <v>918094.03095999989</v>
      </c>
      <c r="F29" s="54">
        <f t="shared" si="9"/>
        <v>0</v>
      </c>
      <c r="G29" s="54">
        <f t="shared" si="9"/>
        <v>0</v>
      </c>
      <c r="H29" s="54">
        <f t="shared" si="9"/>
        <v>1605</v>
      </c>
      <c r="I29" s="54">
        <f t="shared" si="9"/>
        <v>192638.53737999997</v>
      </c>
      <c r="J29" s="54">
        <f t="shared" si="9"/>
        <v>1981</v>
      </c>
      <c r="K29" s="54">
        <f t="shared" si="9"/>
        <v>246600.25980999984</v>
      </c>
      <c r="L29" s="54">
        <f t="shared" si="9"/>
        <v>1054</v>
      </c>
      <c r="M29" s="54">
        <f t="shared" si="9"/>
        <v>190644.73934000006</v>
      </c>
      <c r="N29" s="54">
        <f t="shared" si="9"/>
        <v>2898</v>
      </c>
      <c r="O29" s="54">
        <f t="shared" si="9"/>
        <v>288210.49443000002</v>
      </c>
      <c r="P29" s="54">
        <f t="shared" si="9"/>
        <v>2161</v>
      </c>
      <c r="R29" s="11"/>
      <c r="S29" s="15">
        <f t="shared" ref="S29:S30" si="10">+D29-F29-H29-J29-L29-N29</f>
        <v>0</v>
      </c>
    </row>
    <row r="30" spans="1:19" s="11" customFormat="1" ht="19.899999999999999" customHeight="1" x14ac:dyDescent="0.35">
      <c r="B30" s="12" t="s">
        <v>41</v>
      </c>
      <c r="C30" s="12"/>
      <c r="D30" s="55">
        <f>+SUM(D31:D34)</f>
        <v>3516</v>
      </c>
      <c r="E30" s="55">
        <f t="shared" ref="E30:P30" si="11">+SUM(E31:E34)</f>
        <v>522436.99733999983</v>
      </c>
      <c r="F30" s="55">
        <f>+SUM(F31:F34)</f>
        <v>0</v>
      </c>
      <c r="G30" s="55">
        <f t="shared" ref="G30" si="12">+SUM(G31:G34)</f>
        <v>0</v>
      </c>
      <c r="H30" s="55">
        <f t="shared" si="11"/>
        <v>943</v>
      </c>
      <c r="I30" s="55">
        <f t="shared" si="11"/>
        <v>132871.39663999996</v>
      </c>
      <c r="J30" s="55">
        <f t="shared" si="11"/>
        <v>1611</v>
      </c>
      <c r="K30" s="55">
        <f t="shared" si="11"/>
        <v>210246.23420999985</v>
      </c>
      <c r="L30" s="55">
        <f t="shared" si="11"/>
        <v>566</v>
      </c>
      <c r="M30" s="55">
        <f t="shared" si="11"/>
        <v>126987.65508000006</v>
      </c>
      <c r="N30" s="55">
        <f t="shared" si="11"/>
        <v>396</v>
      </c>
      <c r="O30" s="55">
        <f t="shared" si="11"/>
        <v>52331.711410000004</v>
      </c>
      <c r="P30" s="55">
        <f t="shared" si="11"/>
        <v>389</v>
      </c>
      <c r="S30" s="15">
        <f t="shared" si="10"/>
        <v>0</v>
      </c>
    </row>
    <row r="31" spans="1:19" s="28" customFormat="1" ht="19.899999999999999" customHeight="1" x14ac:dyDescent="0.35">
      <c r="A31" s="23"/>
      <c r="B31" s="38" t="s">
        <v>42</v>
      </c>
      <c r="C31" s="39" t="s">
        <v>43</v>
      </c>
      <c r="D31" s="57">
        <v>2621</v>
      </c>
      <c r="E31" s="57">
        <v>362234.46504999977</v>
      </c>
      <c r="F31" s="57">
        <v>0</v>
      </c>
      <c r="G31" s="57">
        <v>0</v>
      </c>
      <c r="H31" s="57">
        <v>936</v>
      </c>
      <c r="I31" s="57">
        <v>132185.85684999995</v>
      </c>
      <c r="J31" s="57">
        <v>1611</v>
      </c>
      <c r="K31" s="57">
        <v>210246.23420999985</v>
      </c>
      <c r="L31" s="57">
        <v>22</v>
      </c>
      <c r="M31" s="57">
        <v>11965.413849999999</v>
      </c>
      <c r="N31" s="57">
        <v>52</v>
      </c>
      <c r="O31" s="57">
        <v>7836.960140000002</v>
      </c>
      <c r="P31" s="57">
        <v>50</v>
      </c>
      <c r="R31" s="11"/>
      <c r="S31" s="15">
        <v>0</v>
      </c>
    </row>
    <row r="32" spans="1:19" s="28" customFormat="1" ht="19.899999999999999" customHeight="1" x14ac:dyDescent="0.35">
      <c r="A32" s="23"/>
      <c r="B32" s="38" t="s">
        <v>44</v>
      </c>
      <c r="C32" s="39" t="s">
        <v>45</v>
      </c>
      <c r="D32" s="57">
        <v>895</v>
      </c>
      <c r="E32" s="57">
        <v>160202.53229000006</v>
      </c>
      <c r="F32" s="57">
        <v>0</v>
      </c>
      <c r="G32" s="57">
        <v>0</v>
      </c>
      <c r="H32" s="57">
        <v>7</v>
      </c>
      <c r="I32" s="57">
        <v>685.53979000000015</v>
      </c>
      <c r="J32" s="57">
        <v>0</v>
      </c>
      <c r="K32" s="57">
        <v>0</v>
      </c>
      <c r="L32" s="57">
        <v>544</v>
      </c>
      <c r="M32" s="57">
        <v>115022.24123000006</v>
      </c>
      <c r="N32" s="57">
        <v>344</v>
      </c>
      <c r="O32" s="57">
        <v>44494.751270000001</v>
      </c>
      <c r="P32" s="57">
        <v>339</v>
      </c>
      <c r="R32" s="11"/>
      <c r="S32" s="15">
        <v>0</v>
      </c>
    </row>
    <row r="33" spans="1:19" s="28" customFormat="1" ht="19.899999999999999" customHeight="1" x14ac:dyDescent="0.35">
      <c r="A33" s="23"/>
      <c r="B33" s="38" t="s">
        <v>46</v>
      </c>
      <c r="C33" s="39" t="s">
        <v>47</v>
      </c>
      <c r="D33" s="57">
        <v>0</v>
      </c>
      <c r="E33" s="57">
        <v>0</v>
      </c>
      <c r="F33" s="57">
        <v>0</v>
      </c>
      <c r="G33" s="57">
        <v>0</v>
      </c>
      <c r="H33" s="57">
        <v>0</v>
      </c>
      <c r="I33" s="57">
        <v>0</v>
      </c>
      <c r="J33" s="57">
        <v>0</v>
      </c>
      <c r="K33" s="57">
        <v>0</v>
      </c>
      <c r="L33" s="57">
        <v>0</v>
      </c>
      <c r="M33" s="57">
        <v>0</v>
      </c>
      <c r="N33" s="57">
        <v>0</v>
      </c>
      <c r="O33" s="57">
        <v>0</v>
      </c>
      <c r="P33" s="57">
        <v>0</v>
      </c>
      <c r="R33" s="11"/>
      <c r="S33" s="15">
        <v>0</v>
      </c>
    </row>
    <row r="34" spans="1:19" s="28" customFormat="1" ht="19.899999999999999" customHeight="1" x14ac:dyDescent="0.35">
      <c r="A34" s="23"/>
      <c r="B34" s="38" t="s">
        <v>48</v>
      </c>
      <c r="C34" s="39" t="s">
        <v>49</v>
      </c>
      <c r="D34" s="57">
        <v>0</v>
      </c>
      <c r="E34" s="57">
        <v>0</v>
      </c>
      <c r="F34" s="57">
        <v>0</v>
      </c>
      <c r="G34" s="57">
        <v>0</v>
      </c>
      <c r="H34" s="57">
        <v>0</v>
      </c>
      <c r="I34" s="57">
        <v>0</v>
      </c>
      <c r="J34" s="57">
        <v>0</v>
      </c>
      <c r="K34" s="57">
        <v>0</v>
      </c>
      <c r="L34" s="57">
        <v>0</v>
      </c>
      <c r="M34" s="57">
        <v>0</v>
      </c>
      <c r="N34" s="57">
        <v>0</v>
      </c>
      <c r="O34" s="57">
        <v>0</v>
      </c>
      <c r="P34" s="57">
        <v>0</v>
      </c>
      <c r="R34" s="11"/>
      <c r="S34" s="15">
        <v>0</v>
      </c>
    </row>
    <row r="35" spans="1:19" s="11" customFormat="1" ht="19.899999999999999" customHeight="1" x14ac:dyDescent="0.35">
      <c r="B35" s="12" t="s">
        <v>50</v>
      </c>
      <c r="C35" s="12"/>
      <c r="D35" s="55">
        <f>+SUM(D36:D38)</f>
        <v>4022</v>
      </c>
      <c r="E35" s="55">
        <f t="shared" ref="E35:P35" si="13">+SUM(E36:E38)</f>
        <v>395657.03362</v>
      </c>
      <c r="F35" s="55">
        <f t="shared" si="13"/>
        <v>0</v>
      </c>
      <c r="G35" s="55">
        <f t="shared" si="13"/>
        <v>0</v>
      </c>
      <c r="H35" s="55">
        <f t="shared" si="13"/>
        <v>662</v>
      </c>
      <c r="I35" s="55">
        <f t="shared" si="13"/>
        <v>59767.140740000003</v>
      </c>
      <c r="J35" s="55">
        <f t="shared" si="13"/>
        <v>370</v>
      </c>
      <c r="K35" s="55">
        <f t="shared" si="13"/>
        <v>36354.025599999994</v>
      </c>
      <c r="L35" s="55">
        <f t="shared" si="13"/>
        <v>488</v>
      </c>
      <c r="M35" s="55">
        <f t="shared" si="13"/>
        <v>63657.084259999996</v>
      </c>
      <c r="N35" s="55">
        <f t="shared" si="13"/>
        <v>2502</v>
      </c>
      <c r="O35" s="55">
        <f t="shared" si="13"/>
        <v>235878.78302</v>
      </c>
      <c r="P35" s="55">
        <f t="shared" si="13"/>
        <v>1772</v>
      </c>
      <c r="S35" s="15">
        <f t="shared" ref="S35" si="14">+D35-F35-H35-J35-L35-N35</f>
        <v>0</v>
      </c>
    </row>
    <row r="36" spans="1:19" s="28" customFormat="1" ht="19.899999999999999" customHeight="1" x14ac:dyDescent="0.35">
      <c r="A36" s="23"/>
      <c r="B36" s="38" t="s">
        <v>51</v>
      </c>
      <c r="C36" s="39" t="s">
        <v>52</v>
      </c>
      <c r="D36" s="57">
        <v>2011</v>
      </c>
      <c r="E36" s="57">
        <v>71964.586660000001</v>
      </c>
      <c r="F36" s="57">
        <v>0</v>
      </c>
      <c r="G36" s="57">
        <v>0</v>
      </c>
      <c r="H36" s="57">
        <v>331</v>
      </c>
      <c r="I36" s="57">
        <v>14160</v>
      </c>
      <c r="J36" s="57">
        <v>185</v>
      </c>
      <c r="K36" s="57">
        <v>7465</v>
      </c>
      <c r="L36" s="57">
        <v>244</v>
      </c>
      <c r="M36" s="57">
        <v>0</v>
      </c>
      <c r="N36" s="57">
        <v>1251</v>
      </c>
      <c r="O36" s="57">
        <v>50339.586660000001</v>
      </c>
      <c r="P36" s="57">
        <v>886</v>
      </c>
      <c r="R36" s="11"/>
      <c r="S36" s="15">
        <v>0</v>
      </c>
    </row>
    <row r="37" spans="1:19" s="28" customFormat="1" ht="19.899999999999999" customHeight="1" x14ac:dyDescent="0.35">
      <c r="A37" s="23"/>
      <c r="B37" s="38" t="s">
        <v>53</v>
      </c>
      <c r="C37" s="39" t="s">
        <v>54</v>
      </c>
      <c r="D37" s="57">
        <v>2011</v>
      </c>
      <c r="E37" s="57">
        <v>323692.44695999997</v>
      </c>
      <c r="F37" s="57">
        <v>0</v>
      </c>
      <c r="G37" s="57">
        <v>0</v>
      </c>
      <c r="H37" s="57">
        <v>331</v>
      </c>
      <c r="I37" s="57">
        <v>45607.140740000003</v>
      </c>
      <c r="J37" s="57">
        <v>185</v>
      </c>
      <c r="K37" s="57">
        <v>28889.025599999994</v>
      </c>
      <c r="L37" s="57">
        <v>244</v>
      </c>
      <c r="M37" s="57">
        <v>63657.084259999996</v>
      </c>
      <c r="N37" s="57">
        <v>1251</v>
      </c>
      <c r="O37" s="57">
        <v>185539.19636</v>
      </c>
      <c r="P37" s="57">
        <v>886</v>
      </c>
      <c r="R37" s="11"/>
      <c r="S37" s="15">
        <v>0</v>
      </c>
    </row>
    <row r="38" spans="1:19" s="28" customFormat="1" ht="19.899999999999999" customHeight="1" x14ac:dyDescent="0.35">
      <c r="A38" s="23"/>
      <c r="B38" s="38" t="s">
        <v>55</v>
      </c>
      <c r="C38" s="39" t="s">
        <v>56</v>
      </c>
      <c r="D38" s="57">
        <v>0</v>
      </c>
      <c r="E38" s="57">
        <v>0</v>
      </c>
      <c r="F38" s="57">
        <v>0</v>
      </c>
      <c r="G38" s="57">
        <v>0</v>
      </c>
      <c r="H38" s="57">
        <v>0</v>
      </c>
      <c r="I38" s="57">
        <v>0</v>
      </c>
      <c r="J38" s="57">
        <v>0</v>
      </c>
      <c r="K38" s="57">
        <v>0</v>
      </c>
      <c r="L38" s="57">
        <v>0</v>
      </c>
      <c r="M38" s="57">
        <v>0</v>
      </c>
      <c r="N38" s="57">
        <v>0</v>
      </c>
      <c r="O38" s="57">
        <v>0</v>
      </c>
      <c r="P38" s="57">
        <v>0</v>
      </c>
      <c r="R38" s="11"/>
      <c r="S38" s="15">
        <v>0</v>
      </c>
    </row>
    <row r="39" spans="1:19" s="1" customFormat="1" ht="25.15" customHeight="1" x14ac:dyDescent="0.35">
      <c r="B39" s="2" t="s">
        <v>57</v>
      </c>
      <c r="C39" s="2"/>
      <c r="D39" s="54">
        <f>+D40+D44</f>
        <v>715</v>
      </c>
      <c r="E39" s="54">
        <f t="shared" ref="E39:P39" si="15">+E40+E44</f>
        <v>211649.70157999994</v>
      </c>
      <c r="F39" s="54">
        <f t="shared" si="15"/>
        <v>123</v>
      </c>
      <c r="G39" s="54">
        <f t="shared" si="15"/>
        <v>19573.796759999997</v>
      </c>
      <c r="H39" s="54">
        <f t="shared" si="15"/>
        <v>184</v>
      </c>
      <c r="I39" s="54">
        <f t="shared" si="15"/>
        <v>56950.580079999992</v>
      </c>
      <c r="J39" s="54">
        <f t="shared" si="15"/>
        <v>324</v>
      </c>
      <c r="K39" s="54">
        <f t="shared" si="15"/>
        <v>104429.41151999998</v>
      </c>
      <c r="L39" s="54">
        <f t="shared" si="15"/>
        <v>20</v>
      </c>
      <c r="M39" s="54">
        <f t="shared" si="15"/>
        <v>11355.22183</v>
      </c>
      <c r="N39" s="54">
        <f t="shared" si="15"/>
        <v>64</v>
      </c>
      <c r="O39" s="54">
        <f t="shared" si="15"/>
        <v>19340.69139</v>
      </c>
      <c r="P39" s="54">
        <f t="shared" si="15"/>
        <v>60</v>
      </c>
      <c r="R39" s="11"/>
      <c r="S39" s="15">
        <f t="shared" ref="S39:S40" si="16">+D39-F39-H39-J39-L39-N39</f>
        <v>0</v>
      </c>
    </row>
    <row r="40" spans="1:19" s="11" customFormat="1" ht="19.899999999999999" customHeight="1" x14ac:dyDescent="0.35">
      <c r="B40" s="12" t="s">
        <v>58</v>
      </c>
      <c r="C40" s="12"/>
      <c r="D40" s="55">
        <f>+SUM(D41:D43)</f>
        <v>595</v>
      </c>
      <c r="E40" s="55">
        <f t="shared" ref="E40:P40" si="17">+SUM(E41:E43)</f>
        <v>190588.66471999994</v>
      </c>
      <c r="F40" s="55">
        <f t="shared" si="17"/>
        <v>123</v>
      </c>
      <c r="G40" s="55">
        <f t="shared" si="17"/>
        <v>19573.796759999997</v>
      </c>
      <c r="H40" s="55">
        <f t="shared" si="17"/>
        <v>93</v>
      </c>
      <c r="I40" s="55">
        <f t="shared" si="17"/>
        <v>36271.715219999991</v>
      </c>
      <c r="J40" s="55">
        <f t="shared" si="17"/>
        <v>295</v>
      </c>
      <c r="K40" s="55">
        <f t="shared" si="17"/>
        <v>104047.23951999997</v>
      </c>
      <c r="L40" s="55">
        <f t="shared" si="17"/>
        <v>20</v>
      </c>
      <c r="M40" s="55">
        <f t="shared" si="17"/>
        <v>11355.22183</v>
      </c>
      <c r="N40" s="55">
        <f t="shared" si="17"/>
        <v>64</v>
      </c>
      <c r="O40" s="55">
        <f t="shared" si="17"/>
        <v>19340.69139</v>
      </c>
      <c r="P40" s="55">
        <f t="shared" si="17"/>
        <v>60</v>
      </c>
      <c r="S40" s="15">
        <f t="shared" si="16"/>
        <v>0</v>
      </c>
    </row>
    <row r="41" spans="1:19" s="28" customFormat="1" ht="19.899999999999999" customHeight="1" x14ac:dyDescent="0.35">
      <c r="A41" s="23"/>
      <c r="B41" s="38" t="s">
        <v>59</v>
      </c>
      <c r="C41" s="39" t="s">
        <v>60</v>
      </c>
      <c r="D41" s="57">
        <v>510</v>
      </c>
      <c r="E41" s="57">
        <v>159827.72918999995</v>
      </c>
      <c r="F41" s="57">
        <v>123</v>
      </c>
      <c r="G41" s="57">
        <v>19573.796759999997</v>
      </c>
      <c r="H41" s="57">
        <v>93</v>
      </c>
      <c r="I41" s="57">
        <v>36271.715219999991</v>
      </c>
      <c r="J41" s="57">
        <v>294</v>
      </c>
      <c r="K41" s="57">
        <v>103982.21720999997</v>
      </c>
      <c r="L41" s="57">
        <v>0</v>
      </c>
      <c r="M41" s="57">
        <v>0</v>
      </c>
      <c r="N41" s="57">
        <v>0</v>
      </c>
      <c r="O41" s="57">
        <v>0</v>
      </c>
      <c r="P41" s="57">
        <v>0</v>
      </c>
      <c r="R41" s="11"/>
      <c r="S41" s="15">
        <v>0</v>
      </c>
    </row>
    <row r="42" spans="1:19" s="28" customFormat="1" ht="19.899999999999999" customHeight="1" x14ac:dyDescent="0.35">
      <c r="A42" s="23"/>
      <c r="B42" s="38" t="s">
        <v>61</v>
      </c>
      <c r="C42" s="39" t="s">
        <v>62</v>
      </c>
      <c r="D42" s="57">
        <v>85</v>
      </c>
      <c r="E42" s="57">
        <v>30760.935530000002</v>
      </c>
      <c r="F42" s="57">
        <v>0</v>
      </c>
      <c r="G42" s="57">
        <v>0</v>
      </c>
      <c r="H42" s="57">
        <v>0</v>
      </c>
      <c r="I42" s="57">
        <v>0</v>
      </c>
      <c r="J42" s="57">
        <v>1</v>
      </c>
      <c r="K42" s="57">
        <v>65.022310000000004</v>
      </c>
      <c r="L42" s="57">
        <v>20</v>
      </c>
      <c r="M42" s="57">
        <v>11355.22183</v>
      </c>
      <c r="N42" s="57">
        <v>64</v>
      </c>
      <c r="O42" s="57">
        <v>19340.69139</v>
      </c>
      <c r="P42" s="57">
        <v>60</v>
      </c>
      <c r="R42" s="11"/>
      <c r="S42" s="15">
        <v>0</v>
      </c>
    </row>
    <row r="43" spans="1:19" s="28" customFormat="1" ht="19.899999999999999" customHeight="1" x14ac:dyDescent="0.35">
      <c r="A43" s="23"/>
      <c r="B43" s="38" t="s">
        <v>63</v>
      </c>
      <c r="C43" s="39" t="s">
        <v>64</v>
      </c>
      <c r="D43" s="57">
        <v>0</v>
      </c>
      <c r="E43" s="57">
        <v>0</v>
      </c>
      <c r="F43" s="57">
        <v>0</v>
      </c>
      <c r="G43" s="57">
        <v>0</v>
      </c>
      <c r="H43" s="57">
        <v>0</v>
      </c>
      <c r="I43" s="57">
        <v>0</v>
      </c>
      <c r="J43" s="57">
        <v>0</v>
      </c>
      <c r="K43" s="57">
        <v>0</v>
      </c>
      <c r="L43" s="57">
        <v>0</v>
      </c>
      <c r="M43" s="57">
        <v>0</v>
      </c>
      <c r="N43" s="57">
        <v>0</v>
      </c>
      <c r="O43" s="57">
        <v>0</v>
      </c>
      <c r="P43" s="57">
        <v>0</v>
      </c>
      <c r="R43" s="11"/>
      <c r="S43" s="15">
        <v>0</v>
      </c>
    </row>
    <row r="44" spans="1:19" s="11" customFormat="1" ht="19.899999999999999" customHeight="1" x14ac:dyDescent="0.35">
      <c r="B44" s="12" t="s">
        <v>65</v>
      </c>
      <c r="C44" s="14"/>
      <c r="D44" s="55">
        <f>+SUM(D45:D52)</f>
        <v>120</v>
      </c>
      <c r="E44" s="55">
        <f t="shared" ref="E44:P44" si="18">+SUM(E45:E52)</f>
        <v>21061.036860000004</v>
      </c>
      <c r="F44" s="55">
        <f t="shared" si="18"/>
        <v>0</v>
      </c>
      <c r="G44" s="55">
        <f t="shared" si="18"/>
        <v>0</v>
      </c>
      <c r="H44" s="55">
        <f t="shared" si="18"/>
        <v>91</v>
      </c>
      <c r="I44" s="55">
        <f t="shared" si="18"/>
        <v>20678.864860000001</v>
      </c>
      <c r="J44" s="55">
        <f t="shared" si="18"/>
        <v>29</v>
      </c>
      <c r="K44" s="55">
        <f t="shared" si="18"/>
        <v>382.17200000000003</v>
      </c>
      <c r="L44" s="55">
        <f t="shared" si="18"/>
        <v>0</v>
      </c>
      <c r="M44" s="55">
        <f t="shared" si="18"/>
        <v>0</v>
      </c>
      <c r="N44" s="55">
        <f t="shared" si="18"/>
        <v>0</v>
      </c>
      <c r="O44" s="55">
        <f t="shared" si="18"/>
        <v>0</v>
      </c>
      <c r="P44" s="55">
        <f t="shared" si="18"/>
        <v>0</v>
      </c>
      <c r="S44" s="15">
        <f t="shared" ref="S44" si="19">+D44-F44-H44-J44-L44-N44</f>
        <v>0</v>
      </c>
    </row>
    <row r="45" spans="1:19" s="28" customFormat="1" ht="19.899999999999999" customHeight="1" x14ac:dyDescent="0.35">
      <c r="A45" s="23"/>
      <c r="B45" s="38" t="s">
        <v>66</v>
      </c>
      <c r="C45" s="39" t="s">
        <v>67</v>
      </c>
      <c r="D45" s="57">
        <v>66</v>
      </c>
      <c r="E45" s="57">
        <v>8040.0099399999999</v>
      </c>
      <c r="F45" s="57">
        <v>0</v>
      </c>
      <c r="G45" s="57">
        <v>0</v>
      </c>
      <c r="H45" s="57">
        <v>37</v>
      </c>
      <c r="I45" s="57">
        <v>7657.8379399999994</v>
      </c>
      <c r="J45" s="57">
        <v>29</v>
      </c>
      <c r="K45" s="57">
        <v>382.17200000000003</v>
      </c>
      <c r="L45" s="57">
        <v>0</v>
      </c>
      <c r="M45" s="57">
        <v>0</v>
      </c>
      <c r="N45" s="57">
        <v>0</v>
      </c>
      <c r="O45" s="57">
        <v>0</v>
      </c>
      <c r="P45" s="57">
        <v>0</v>
      </c>
      <c r="R45" s="11"/>
      <c r="S45" s="15">
        <v>0</v>
      </c>
    </row>
    <row r="46" spans="1:19" s="28" customFormat="1" ht="19.899999999999999" customHeight="1" x14ac:dyDescent="0.35">
      <c r="A46" s="23"/>
      <c r="B46" s="38" t="s">
        <v>68</v>
      </c>
      <c r="C46" s="39" t="s">
        <v>69</v>
      </c>
      <c r="D46" s="57">
        <v>0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7">
        <v>0</v>
      </c>
      <c r="K46" s="57">
        <v>0</v>
      </c>
      <c r="L46" s="57">
        <v>0</v>
      </c>
      <c r="M46" s="57">
        <v>0</v>
      </c>
      <c r="N46" s="57">
        <v>0</v>
      </c>
      <c r="O46" s="57">
        <v>0</v>
      </c>
      <c r="P46" s="57">
        <v>0</v>
      </c>
      <c r="R46" s="11"/>
      <c r="S46" s="15">
        <v>0</v>
      </c>
    </row>
    <row r="47" spans="1:19" s="28" customFormat="1" ht="19.899999999999999" customHeight="1" x14ac:dyDescent="0.35">
      <c r="A47" s="23"/>
      <c r="B47" s="38" t="s">
        <v>70</v>
      </c>
      <c r="C47" s="39" t="s">
        <v>71</v>
      </c>
      <c r="D47" s="57">
        <v>0</v>
      </c>
      <c r="E47" s="57">
        <v>0</v>
      </c>
      <c r="F47" s="57">
        <v>0</v>
      </c>
      <c r="G47" s="57">
        <v>0</v>
      </c>
      <c r="H47" s="57">
        <v>0</v>
      </c>
      <c r="I47" s="57">
        <v>0</v>
      </c>
      <c r="J47" s="57">
        <v>0</v>
      </c>
      <c r="K47" s="57">
        <v>0</v>
      </c>
      <c r="L47" s="57">
        <v>0</v>
      </c>
      <c r="M47" s="57">
        <v>0</v>
      </c>
      <c r="N47" s="57">
        <v>0</v>
      </c>
      <c r="O47" s="57">
        <v>0</v>
      </c>
      <c r="P47" s="57">
        <v>0</v>
      </c>
      <c r="R47" s="11"/>
      <c r="S47" s="15">
        <v>0</v>
      </c>
    </row>
    <row r="48" spans="1:19" s="28" customFormat="1" ht="19.899999999999999" customHeight="1" x14ac:dyDescent="0.35">
      <c r="A48" s="23"/>
      <c r="B48" s="38" t="s">
        <v>72</v>
      </c>
      <c r="C48" s="39" t="s">
        <v>100</v>
      </c>
      <c r="D48" s="57">
        <v>54</v>
      </c>
      <c r="E48" s="57">
        <v>13021.026920000004</v>
      </c>
      <c r="F48" s="57">
        <v>0</v>
      </c>
      <c r="G48" s="57">
        <v>0</v>
      </c>
      <c r="H48" s="57">
        <v>54</v>
      </c>
      <c r="I48" s="57">
        <v>13021.026920000004</v>
      </c>
      <c r="J48" s="57">
        <v>0</v>
      </c>
      <c r="K48" s="57">
        <v>0</v>
      </c>
      <c r="L48" s="57">
        <v>0</v>
      </c>
      <c r="M48" s="57">
        <v>0</v>
      </c>
      <c r="N48" s="57">
        <v>0</v>
      </c>
      <c r="O48" s="57">
        <v>0</v>
      </c>
      <c r="P48" s="57">
        <v>0</v>
      </c>
      <c r="R48" s="11"/>
      <c r="S48" s="15">
        <v>0</v>
      </c>
    </row>
    <row r="49" spans="1:19" s="28" customFormat="1" ht="19.899999999999999" customHeight="1" x14ac:dyDescent="0.35">
      <c r="A49" s="23"/>
      <c r="B49" s="38" t="s">
        <v>73</v>
      </c>
      <c r="C49" s="39" t="s">
        <v>74</v>
      </c>
      <c r="D49" s="57">
        <v>0</v>
      </c>
      <c r="E49" s="57">
        <v>0</v>
      </c>
      <c r="F49" s="57">
        <v>0</v>
      </c>
      <c r="G49" s="57">
        <v>0</v>
      </c>
      <c r="H49" s="57">
        <v>0</v>
      </c>
      <c r="I49" s="57">
        <v>0</v>
      </c>
      <c r="J49" s="57">
        <v>0</v>
      </c>
      <c r="K49" s="57">
        <v>0</v>
      </c>
      <c r="L49" s="57">
        <v>0</v>
      </c>
      <c r="M49" s="57">
        <v>0</v>
      </c>
      <c r="N49" s="57">
        <v>0</v>
      </c>
      <c r="O49" s="57">
        <v>0</v>
      </c>
      <c r="P49" s="57">
        <v>0</v>
      </c>
      <c r="R49" s="11"/>
      <c r="S49" s="15">
        <v>0</v>
      </c>
    </row>
    <row r="50" spans="1:19" s="28" customFormat="1" ht="19.899999999999999" customHeight="1" x14ac:dyDescent="0.35">
      <c r="A50" s="23"/>
      <c r="B50" s="38" t="s">
        <v>75</v>
      </c>
      <c r="C50" s="39" t="s">
        <v>76</v>
      </c>
      <c r="D50" s="57">
        <v>0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7">
        <v>0</v>
      </c>
      <c r="K50" s="57">
        <v>0</v>
      </c>
      <c r="L50" s="57">
        <v>0</v>
      </c>
      <c r="M50" s="57">
        <v>0</v>
      </c>
      <c r="N50" s="57">
        <v>0</v>
      </c>
      <c r="O50" s="57">
        <v>0</v>
      </c>
      <c r="P50" s="57">
        <v>0</v>
      </c>
      <c r="R50" s="11"/>
      <c r="S50" s="15">
        <v>0</v>
      </c>
    </row>
    <row r="51" spans="1:19" s="28" customFormat="1" ht="19.899999999999999" customHeight="1" x14ac:dyDescent="0.35">
      <c r="A51" s="23"/>
      <c r="B51" s="38" t="s">
        <v>77</v>
      </c>
      <c r="C51" s="39" t="s">
        <v>78</v>
      </c>
      <c r="D51" s="57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7">
        <v>0</v>
      </c>
      <c r="K51" s="57">
        <v>0</v>
      </c>
      <c r="L51" s="57">
        <v>0</v>
      </c>
      <c r="M51" s="57">
        <v>0</v>
      </c>
      <c r="N51" s="57">
        <v>0</v>
      </c>
      <c r="O51" s="57">
        <v>0</v>
      </c>
      <c r="P51" s="57">
        <v>0</v>
      </c>
      <c r="R51" s="11"/>
      <c r="S51" s="15">
        <v>0</v>
      </c>
    </row>
    <row r="52" spans="1:19" s="28" customFormat="1" ht="19.899999999999999" customHeight="1" x14ac:dyDescent="0.35">
      <c r="A52" s="23"/>
      <c r="B52" s="38" t="s">
        <v>79</v>
      </c>
      <c r="C52" s="39" t="s">
        <v>80</v>
      </c>
      <c r="D52" s="57">
        <v>0</v>
      </c>
      <c r="E52" s="57">
        <v>0</v>
      </c>
      <c r="F52" s="57">
        <v>0</v>
      </c>
      <c r="G52" s="57">
        <v>0</v>
      </c>
      <c r="H52" s="57">
        <v>0</v>
      </c>
      <c r="I52" s="57">
        <v>0</v>
      </c>
      <c r="J52" s="57">
        <v>0</v>
      </c>
      <c r="K52" s="57">
        <v>0</v>
      </c>
      <c r="L52" s="57">
        <v>0</v>
      </c>
      <c r="M52" s="57">
        <v>0</v>
      </c>
      <c r="N52" s="57">
        <v>0</v>
      </c>
      <c r="O52" s="57">
        <v>0</v>
      </c>
      <c r="P52" s="57">
        <v>0</v>
      </c>
      <c r="R52" s="11"/>
      <c r="S52" s="15">
        <v>0</v>
      </c>
    </row>
    <row r="53" spans="1:19" s="1" customFormat="1" ht="25.15" customHeight="1" x14ac:dyDescent="0.35">
      <c r="B53" s="2" t="s">
        <v>81</v>
      </c>
      <c r="C53" s="3"/>
      <c r="D53" s="54">
        <f>+D54+D60</f>
        <v>7840</v>
      </c>
      <c r="E53" s="54">
        <f t="shared" ref="E53:P53" si="20">+E54+E60</f>
        <v>91997.955910000004</v>
      </c>
      <c r="F53" s="54">
        <f t="shared" si="20"/>
        <v>1</v>
      </c>
      <c r="G53" s="54">
        <f t="shared" si="20"/>
        <v>5.35494</v>
      </c>
      <c r="H53" s="54">
        <f t="shared" si="20"/>
        <v>414</v>
      </c>
      <c r="I53" s="54">
        <f t="shared" si="20"/>
        <v>33987.075209999988</v>
      </c>
      <c r="J53" s="54">
        <f t="shared" si="20"/>
        <v>12</v>
      </c>
      <c r="K53" s="54">
        <f t="shared" si="20"/>
        <v>613.71070999999995</v>
      </c>
      <c r="L53" s="54">
        <f t="shared" si="20"/>
        <v>43</v>
      </c>
      <c r="M53" s="54">
        <f t="shared" si="20"/>
        <v>3187.2623399999998</v>
      </c>
      <c r="N53" s="54">
        <f t="shared" si="20"/>
        <v>7370</v>
      </c>
      <c r="O53" s="54">
        <f t="shared" si="20"/>
        <v>54204.552710000011</v>
      </c>
      <c r="P53" s="54">
        <f t="shared" si="20"/>
        <v>7343</v>
      </c>
      <c r="R53" s="11"/>
      <c r="S53" s="15">
        <f t="shared" ref="S53:S54" si="21">+D53-F53-H53-J53-L53-N53</f>
        <v>0</v>
      </c>
    </row>
    <row r="54" spans="1:19" s="11" customFormat="1" ht="19.899999999999999" customHeight="1" x14ac:dyDescent="0.35">
      <c r="B54" s="12" t="s">
        <v>82</v>
      </c>
      <c r="C54" s="13"/>
      <c r="D54" s="55">
        <f>+SUM(D55:D59)</f>
        <v>7836</v>
      </c>
      <c r="E54" s="55">
        <f t="shared" ref="E54:P54" si="22">+SUM(E55:E59)</f>
        <v>91073.720910000004</v>
      </c>
      <c r="F54" s="55">
        <f t="shared" si="22"/>
        <v>1</v>
      </c>
      <c r="G54" s="55">
        <f t="shared" si="22"/>
        <v>5.35494</v>
      </c>
      <c r="H54" s="55">
        <f t="shared" si="22"/>
        <v>414</v>
      </c>
      <c r="I54" s="55">
        <f t="shared" si="22"/>
        <v>33987.075209999988</v>
      </c>
      <c r="J54" s="55">
        <f t="shared" si="22"/>
        <v>12</v>
      </c>
      <c r="K54" s="55">
        <f t="shared" si="22"/>
        <v>613.71070999999995</v>
      </c>
      <c r="L54" s="55">
        <f t="shared" si="22"/>
        <v>42</v>
      </c>
      <c r="M54" s="55">
        <f t="shared" si="22"/>
        <v>3163.0273399999996</v>
      </c>
      <c r="N54" s="55">
        <f t="shared" si="22"/>
        <v>7367</v>
      </c>
      <c r="O54" s="55">
        <f t="shared" si="22"/>
        <v>53304.552710000011</v>
      </c>
      <c r="P54" s="55">
        <f t="shared" si="22"/>
        <v>7340</v>
      </c>
      <c r="S54" s="15">
        <f t="shared" si="21"/>
        <v>0</v>
      </c>
    </row>
    <row r="55" spans="1:19" s="11" customFormat="1" ht="19.899999999999999" customHeight="1" x14ac:dyDescent="0.35">
      <c r="B55" s="26" t="s">
        <v>83</v>
      </c>
      <c r="C55" s="27" t="s">
        <v>84</v>
      </c>
      <c r="D55" s="56">
        <v>7228</v>
      </c>
      <c r="E55" s="56">
        <v>49135.519140000011</v>
      </c>
      <c r="F55" s="56"/>
      <c r="G55" s="56"/>
      <c r="H55" s="56"/>
      <c r="I55" s="56"/>
      <c r="J55" s="56"/>
      <c r="K55" s="56"/>
      <c r="L55" s="56"/>
      <c r="M55" s="56"/>
      <c r="N55" s="56">
        <v>7228</v>
      </c>
      <c r="O55" s="56">
        <v>49135.519140000011</v>
      </c>
      <c r="P55" s="56">
        <v>7228</v>
      </c>
      <c r="S55" s="15"/>
    </row>
    <row r="56" spans="1:19" s="28" customFormat="1" ht="19.899999999999999" customHeight="1" x14ac:dyDescent="0.35">
      <c r="A56" s="23"/>
      <c r="B56" s="38" t="s">
        <v>85</v>
      </c>
      <c r="C56" s="39" t="s">
        <v>86</v>
      </c>
      <c r="D56" s="57">
        <v>0</v>
      </c>
      <c r="E56" s="57">
        <v>0</v>
      </c>
      <c r="F56" s="57">
        <v>0</v>
      </c>
      <c r="G56" s="57">
        <v>0</v>
      </c>
      <c r="H56" s="57">
        <v>0</v>
      </c>
      <c r="I56" s="57">
        <v>0</v>
      </c>
      <c r="J56" s="57">
        <v>0</v>
      </c>
      <c r="K56" s="57">
        <v>0</v>
      </c>
      <c r="L56" s="57">
        <v>0</v>
      </c>
      <c r="M56" s="57">
        <v>0</v>
      </c>
      <c r="N56" s="57">
        <v>0</v>
      </c>
      <c r="O56" s="57">
        <v>0</v>
      </c>
      <c r="P56" s="57">
        <v>0</v>
      </c>
      <c r="R56" s="11"/>
      <c r="S56" s="15">
        <v>0</v>
      </c>
    </row>
    <row r="57" spans="1:19" s="28" customFormat="1" ht="19.899999999999999" customHeight="1" x14ac:dyDescent="0.35">
      <c r="A57" s="23"/>
      <c r="B57" s="38" t="s">
        <v>87</v>
      </c>
      <c r="C57" s="39" t="s">
        <v>88</v>
      </c>
      <c r="D57" s="57">
        <v>608</v>
      </c>
      <c r="E57" s="57">
        <v>41938.201769999985</v>
      </c>
      <c r="F57" s="57">
        <v>1</v>
      </c>
      <c r="G57" s="57">
        <v>5.35494</v>
      </c>
      <c r="H57" s="57">
        <v>414</v>
      </c>
      <c r="I57" s="57">
        <v>33987.075209999988</v>
      </c>
      <c r="J57" s="57">
        <v>12</v>
      </c>
      <c r="K57" s="57">
        <v>613.71070999999995</v>
      </c>
      <c r="L57" s="57">
        <v>42</v>
      </c>
      <c r="M57" s="57">
        <v>3163.0273399999996</v>
      </c>
      <c r="N57" s="57">
        <v>139</v>
      </c>
      <c r="O57" s="57">
        <v>4169.0335700000014</v>
      </c>
      <c r="P57" s="57">
        <v>112</v>
      </c>
      <c r="R57" s="11"/>
      <c r="S57" s="15">
        <v>0</v>
      </c>
    </row>
    <row r="58" spans="1:19" s="28" customFormat="1" ht="19.899999999999999" customHeight="1" x14ac:dyDescent="0.35">
      <c r="A58" s="23"/>
      <c r="B58" s="38" t="s">
        <v>89</v>
      </c>
      <c r="C58" s="39" t="s">
        <v>90</v>
      </c>
      <c r="D58" s="57">
        <v>0</v>
      </c>
      <c r="E58" s="57">
        <v>0</v>
      </c>
      <c r="F58" s="57">
        <v>0</v>
      </c>
      <c r="G58" s="57">
        <v>0</v>
      </c>
      <c r="H58" s="57">
        <v>0</v>
      </c>
      <c r="I58" s="57">
        <v>0</v>
      </c>
      <c r="J58" s="57">
        <v>0</v>
      </c>
      <c r="K58" s="57">
        <v>0</v>
      </c>
      <c r="L58" s="57">
        <v>0</v>
      </c>
      <c r="M58" s="57">
        <v>0</v>
      </c>
      <c r="N58" s="57">
        <v>0</v>
      </c>
      <c r="O58" s="57">
        <v>0</v>
      </c>
      <c r="P58" s="57">
        <v>0</v>
      </c>
      <c r="R58" s="11"/>
      <c r="S58" s="15">
        <v>0</v>
      </c>
    </row>
    <row r="59" spans="1:19" s="11" customFormat="1" ht="19.899999999999999" customHeight="1" x14ac:dyDescent="0.35">
      <c r="B59" s="38" t="s">
        <v>116</v>
      </c>
      <c r="C59" s="39" t="s">
        <v>115</v>
      </c>
      <c r="D59" s="57">
        <v>0</v>
      </c>
      <c r="E59" s="57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>
        <v>0</v>
      </c>
      <c r="M59" s="57">
        <v>0</v>
      </c>
      <c r="N59" s="57">
        <v>0</v>
      </c>
      <c r="O59" s="57">
        <v>0</v>
      </c>
      <c r="P59" s="57">
        <v>0</v>
      </c>
      <c r="S59" s="15">
        <v>0</v>
      </c>
    </row>
    <row r="60" spans="1:19" s="11" customFormat="1" ht="19.899999999999999" customHeight="1" x14ac:dyDescent="0.35">
      <c r="B60" s="12" t="s">
        <v>91</v>
      </c>
      <c r="C60" s="14"/>
      <c r="D60" s="55">
        <f>+SUM(D61:D62)</f>
        <v>4</v>
      </c>
      <c r="E60" s="55">
        <f t="shared" ref="E60:P60" si="23">+SUM(E61:E62)</f>
        <v>924.23500000000001</v>
      </c>
      <c r="F60" s="55">
        <f>+SUM(F61:F62)</f>
        <v>0</v>
      </c>
      <c r="G60" s="55">
        <f t="shared" ref="G60" si="24">+SUM(G61:G62)</f>
        <v>0</v>
      </c>
      <c r="H60" s="55">
        <f t="shared" si="23"/>
        <v>0</v>
      </c>
      <c r="I60" s="55">
        <f t="shared" si="23"/>
        <v>0</v>
      </c>
      <c r="J60" s="55">
        <f t="shared" si="23"/>
        <v>0</v>
      </c>
      <c r="K60" s="55">
        <f t="shared" si="23"/>
        <v>0</v>
      </c>
      <c r="L60" s="55">
        <f t="shared" si="23"/>
        <v>1</v>
      </c>
      <c r="M60" s="55">
        <f t="shared" si="23"/>
        <v>24.234999999999999</v>
      </c>
      <c r="N60" s="55">
        <f t="shared" si="23"/>
        <v>3</v>
      </c>
      <c r="O60" s="55">
        <f t="shared" si="23"/>
        <v>900</v>
      </c>
      <c r="P60" s="55">
        <f t="shared" si="23"/>
        <v>3</v>
      </c>
      <c r="S60" s="15">
        <f t="shared" ref="S60" si="25">+D60-F60-H60-J60-L60-N60</f>
        <v>0</v>
      </c>
    </row>
    <row r="61" spans="1:19" s="28" customFormat="1" ht="19.899999999999999" customHeight="1" x14ac:dyDescent="0.35">
      <c r="A61" s="23"/>
      <c r="B61" s="38" t="s">
        <v>92</v>
      </c>
      <c r="C61" s="38"/>
      <c r="D61" s="57">
        <v>4</v>
      </c>
      <c r="E61" s="57">
        <v>924.23500000000001</v>
      </c>
      <c r="F61" s="57">
        <v>0</v>
      </c>
      <c r="G61" s="57">
        <v>0</v>
      </c>
      <c r="H61" s="57">
        <v>0</v>
      </c>
      <c r="I61" s="57">
        <v>0</v>
      </c>
      <c r="J61" s="57">
        <v>0</v>
      </c>
      <c r="K61" s="57">
        <v>0</v>
      </c>
      <c r="L61" s="57">
        <v>1</v>
      </c>
      <c r="M61" s="57">
        <v>24.234999999999999</v>
      </c>
      <c r="N61" s="57">
        <v>3</v>
      </c>
      <c r="O61" s="57">
        <v>900</v>
      </c>
      <c r="P61" s="57">
        <v>3</v>
      </c>
      <c r="R61" s="11"/>
      <c r="S61" s="15">
        <v>0</v>
      </c>
    </row>
    <row r="62" spans="1:19" s="28" customFormat="1" ht="19.899999999999999" customHeight="1" x14ac:dyDescent="0.35">
      <c r="A62" s="23"/>
      <c r="B62" s="38" t="s">
        <v>93</v>
      </c>
      <c r="C62" s="38"/>
      <c r="D62" s="57">
        <v>0</v>
      </c>
      <c r="E62" s="57">
        <v>0</v>
      </c>
      <c r="F62" s="57">
        <v>0</v>
      </c>
      <c r="G62" s="57">
        <v>0</v>
      </c>
      <c r="H62" s="57">
        <v>0</v>
      </c>
      <c r="I62" s="57">
        <v>0</v>
      </c>
      <c r="J62" s="57">
        <v>0</v>
      </c>
      <c r="K62" s="57">
        <v>0</v>
      </c>
      <c r="L62" s="57">
        <v>0</v>
      </c>
      <c r="M62" s="57">
        <v>0</v>
      </c>
      <c r="N62" s="57">
        <v>0</v>
      </c>
      <c r="O62" s="57">
        <v>0</v>
      </c>
      <c r="P62" s="57">
        <v>0</v>
      </c>
      <c r="R62" s="11"/>
      <c r="S62" s="15">
        <v>0</v>
      </c>
    </row>
    <row r="63" spans="1:19" s="1" customFormat="1" ht="25.15" customHeight="1" x14ac:dyDescent="0.35">
      <c r="B63" s="2" t="s">
        <v>94</v>
      </c>
      <c r="C63" s="3"/>
      <c r="D63" s="54">
        <f>+SUM(D64:D68)</f>
        <v>109</v>
      </c>
      <c r="E63" s="54">
        <f t="shared" ref="E63:P63" si="26">+SUM(E64:E68)</f>
        <v>41494.406270000007</v>
      </c>
      <c r="F63" s="54">
        <f t="shared" si="26"/>
        <v>66</v>
      </c>
      <c r="G63" s="54">
        <f t="shared" si="26"/>
        <v>20891.094560000001</v>
      </c>
      <c r="H63" s="54">
        <f t="shared" si="26"/>
        <v>14</v>
      </c>
      <c r="I63" s="54">
        <f t="shared" si="26"/>
        <v>4433.9213199999995</v>
      </c>
      <c r="J63" s="54">
        <f t="shared" si="26"/>
        <v>14</v>
      </c>
      <c r="K63" s="54">
        <f t="shared" si="26"/>
        <v>4351.1731499999996</v>
      </c>
      <c r="L63" s="54">
        <f t="shared" si="26"/>
        <v>0</v>
      </c>
      <c r="M63" s="54">
        <f t="shared" si="26"/>
        <v>0</v>
      </c>
      <c r="N63" s="54">
        <f t="shared" si="26"/>
        <v>15</v>
      </c>
      <c r="O63" s="54">
        <f t="shared" si="26"/>
        <v>11818.21724</v>
      </c>
      <c r="P63" s="54">
        <f t="shared" si="26"/>
        <v>15</v>
      </c>
      <c r="R63" s="11"/>
      <c r="S63" s="15">
        <f t="shared" ref="S63" si="27">+D63-F63-H63-J63-L63-N63</f>
        <v>0</v>
      </c>
    </row>
    <row r="64" spans="1:19" s="11" customFormat="1" ht="19.899999999999999" customHeight="1" x14ac:dyDescent="0.35">
      <c r="B64" s="38" t="s">
        <v>112</v>
      </c>
      <c r="C64" s="39" t="s">
        <v>132</v>
      </c>
      <c r="D64" s="57">
        <v>86</v>
      </c>
      <c r="E64" s="57">
        <v>28253.371360000001</v>
      </c>
      <c r="F64" s="57">
        <v>58</v>
      </c>
      <c r="G64" s="57">
        <v>19468.276890000001</v>
      </c>
      <c r="H64" s="57">
        <v>14</v>
      </c>
      <c r="I64" s="57">
        <v>4433.9213199999995</v>
      </c>
      <c r="J64" s="57">
        <v>14</v>
      </c>
      <c r="K64" s="57">
        <v>4351.1731499999996</v>
      </c>
      <c r="L64" s="57">
        <v>0</v>
      </c>
      <c r="M64" s="57">
        <v>0</v>
      </c>
      <c r="N64" s="57">
        <v>0</v>
      </c>
      <c r="O64" s="57">
        <v>0</v>
      </c>
      <c r="P64" s="57">
        <v>0</v>
      </c>
      <c r="S64" s="15">
        <v>0</v>
      </c>
    </row>
    <row r="65" spans="1:19" s="11" customFormat="1" ht="19.899999999999999" customHeight="1" x14ac:dyDescent="0.35">
      <c r="B65" s="38" t="s">
        <v>113</v>
      </c>
      <c r="C65" s="39" t="s">
        <v>133</v>
      </c>
      <c r="D65" s="57">
        <v>0</v>
      </c>
      <c r="E65" s="57">
        <v>0</v>
      </c>
      <c r="F65" s="57">
        <v>0</v>
      </c>
      <c r="G65" s="57">
        <v>0</v>
      </c>
      <c r="H65" s="57">
        <v>0</v>
      </c>
      <c r="I65" s="57">
        <v>0</v>
      </c>
      <c r="J65" s="57">
        <v>0</v>
      </c>
      <c r="K65" s="57">
        <v>0</v>
      </c>
      <c r="L65" s="57">
        <v>0</v>
      </c>
      <c r="M65" s="57">
        <v>0</v>
      </c>
      <c r="N65" s="57">
        <v>0</v>
      </c>
      <c r="O65" s="57">
        <v>0</v>
      </c>
      <c r="P65" s="57">
        <v>0</v>
      </c>
      <c r="S65" s="15">
        <v>0</v>
      </c>
    </row>
    <row r="66" spans="1:19" s="11" customFormat="1" ht="19.899999999999999" customHeight="1" x14ac:dyDescent="0.35">
      <c r="B66" s="38" t="s">
        <v>107</v>
      </c>
      <c r="C66" s="39" t="s">
        <v>134</v>
      </c>
      <c r="D66" s="57">
        <v>8</v>
      </c>
      <c r="E66" s="57">
        <v>7580.0859</v>
      </c>
      <c r="F66" s="57">
        <v>0</v>
      </c>
      <c r="G66" s="57">
        <v>0</v>
      </c>
      <c r="H66" s="57">
        <v>0</v>
      </c>
      <c r="I66" s="57">
        <v>0</v>
      </c>
      <c r="J66" s="57">
        <v>0</v>
      </c>
      <c r="K66" s="57">
        <v>0</v>
      </c>
      <c r="L66" s="57">
        <v>0</v>
      </c>
      <c r="M66" s="57">
        <v>0</v>
      </c>
      <c r="N66" s="57">
        <v>8</v>
      </c>
      <c r="O66" s="57">
        <v>7580.0859</v>
      </c>
      <c r="P66" s="57">
        <v>8</v>
      </c>
      <c r="S66" s="15">
        <v>0</v>
      </c>
    </row>
    <row r="67" spans="1:19" s="11" customFormat="1" ht="19.899999999999999" customHeight="1" x14ac:dyDescent="0.35">
      <c r="B67" s="38" t="s">
        <v>114</v>
      </c>
      <c r="C67" s="39" t="s">
        <v>135</v>
      </c>
      <c r="D67" s="57">
        <v>0</v>
      </c>
      <c r="E67" s="57">
        <v>0</v>
      </c>
      <c r="F67" s="57">
        <v>0</v>
      </c>
      <c r="G67" s="57">
        <v>0</v>
      </c>
      <c r="H67" s="57">
        <v>0</v>
      </c>
      <c r="I67" s="57">
        <v>0</v>
      </c>
      <c r="J67" s="57">
        <v>0</v>
      </c>
      <c r="K67" s="57">
        <v>0</v>
      </c>
      <c r="L67" s="57">
        <v>0</v>
      </c>
      <c r="M67" s="57">
        <v>0</v>
      </c>
      <c r="N67" s="57">
        <v>0</v>
      </c>
      <c r="O67" s="57">
        <v>0</v>
      </c>
      <c r="P67" s="57">
        <v>0</v>
      </c>
      <c r="S67" s="15">
        <v>0</v>
      </c>
    </row>
    <row r="68" spans="1:19" s="11" customFormat="1" ht="19.899999999999999" customHeight="1" x14ac:dyDescent="0.35">
      <c r="B68" s="38" t="s">
        <v>108</v>
      </c>
      <c r="C68" s="39" t="s">
        <v>136</v>
      </c>
      <c r="D68" s="57">
        <v>15</v>
      </c>
      <c r="E68" s="57">
        <v>5660.9490100000003</v>
      </c>
      <c r="F68" s="57">
        <v>8</v>
      </c>
      <c r="G68" s="57">
        <v>1422.8176699999999</v>
      </c>
      <c r="H68" s="57">
        <v>0</v>
      </c>
      <c r="I68" s="57">
        <v>0</v>
      </c>
      <c r="J68" s="57">
        <v>0</v>
      </c>
      <c r="K68" s="57">
        <v>0</v>
      </c>
      <c r="L68" s="57">
        <v>0</v>
      </c>
      <c r="M68" s="57">
        <v>0</v>
      </c>
      <c r="N68" s="57">
        <v>7</v>
      </c>
      <c r="O68" s="57">
        <v>4238.1313399999999</v>
      </c>
      <c r="P68" s="57">
        <v>7</v>
      </c>
      <c r="S68" s="15">
        <v>0</v>
      </c>
    </row>
    <row r="69" spans="1:19" s="28" customFormat="1" ht="4.9000000000000004" customHeight="1" x14ac:dyDescent="0.35">
      <c r="A69" s="23"/>
      <c r="B69" s="29"/>
      <c r="C69" s="30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R69" s="11"/>
      <c r="S69" s="15">
        <v>0</v>
      </c>
    </row>
    <row r="70" spans="1:19" s="1" customFormat="1" ht="30" customHeight="1" x14ac:dyDescent="0.35">
      <c r="B70" s="7" t="s">
        <v>95</v>
      </c>
      <c r="C70" s="8"/>
      <c r="D70" s="52">
        <f>+D72+D75+D81</f>
        <v>12041</v>
      </c>
      <c r="E70" s="52">
        <f t="shared" ref="E70:N70" si="28">+E72+E75+E81</f>
        <v>296976.69809000008</v>
      </c>
      <c r="F70" s="52">
        <f t="shared" si="28"/>
        <v>1136</v>
      </c>
      <c r="G70" s="52">
        <f t="shared" si="28"/>
        <v>23563.465190000003</v>
      </c>
      <c r="H70" s="52">
        <f t="shared" si="28"/>
        <v>1849</v>
      </c>
      <c r="I70" s="52">
        <f t="shared" si="28"/>
        <v>41884.696230000001</v>
      </c>
      <c r="J70" s="52">
        <f t="shared" si="28"/>
        <v>573</v>
      </c>
      <c r="K70" s="52">
        <f t="shared" si="28"/>
        <v>29954.942080000001</v>
      </c>
      <c r="L70" s="52">
        <f t="shared" si="28"/>
        <v>57</v>
      </c>
      <c r="M70" s="52">
        <f t="shared" si="28"/>
        <v>1909.0164399999996</v>
      </c>
      <c r="N70" s="52">
        <f t="shared" si="28"/>
        <v>8426</v>
      </c>
      <c r="O70" s="52">
        <f>+O72+O75+O81</f>
        <v>201573.59459000005</v>
      </c>
      <c r="P70" s="52">
        <f>+P72+P75+P81</f>
        <v>8327</v>
      </c>
      <c r="Q70" s="9"/>
      <c r="R70" s="11"/>
      <c r="S70" s="15">
        <v>0</v>
      </c>
    </row>
    <row r="71" spans="1:19" s="28" customFormat="1" ht="4.9000000000000004" customHeight="1" x14ac:dyDescent="0.35">
      <c r="A71" s="23"/>
      <c r="B71" s="31"/>
      <c r="C71" s="32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R71" s="11"/>
      <c r="S71" s="15">
        <v>0</v>
      </c>
    </row>
    <row r="72" spans="1:19" s="1" customFormat="1" ht="25.15" customHeight="1" x14ac:dyDescent="0.35">
      <c r="B72" s="2" t="s">
        <v>96</v>
      </c>
      <c r="C72" s="3"/>
      <c r="D72" s="54">
        <f>SUM(D73:D74)</f>
        <v>3752</v>
      </c>
      <c r="E72" s="54">
        <f t="shared" ref="E72:P72" si="29">SUM(E73:E74)</f>
        <v>110133.22842000003</v>
      </c>
      <c r="F72" s="54">
        <f>SUM(F73:F74)</f>
        <v>1136</v>
      </c>
      <c r="G72" s="54">
        <f t="shared" ref="G72" si="30">SUM(G73:G74)</f>
        <v>23563.465190000003</v>
      </c>
      <c r="H72" s="54">
        <f t="shared" si="29"/>
        <v>1848</v>
      </c>
      <c r="I72" s="54">
        <f t="shared" si="29"/>
        <v>36650.885609999998</v>
      </c>
      <c r="J72" s="54">
        <f t="shared" si="29"/>
        <v>559</v>
      </c>
      <c r="K72" s="54">
        <f t="shared" si="29"/>
        <v>10716.069230000003</v>
      </c>
      <c r="L72" s="54">
        <f t="shared" si="29"/>
        <v>57</v>
      </c>
      <c r="M72" s="54">
        <f t="shared" si="29"/>
        <v>1909.0164399999996</v>
      </c>
      <c r="N72" s="54">
        <f t="shared" si="29"/>
        <v>152</v>
      </c>
      <c r="O72" s="54">
        <f t="shared" si="29"/>
        <v>39202.808390000006</v>
      </c>
      <c r="P72" s="54">
        <f t="shared" si="29"/>
        <v>53</v>
      </c>
      <c r="R72" s="11"/>
      <c r="S72" s="15">
        <v>0</v>
      </c>
    </row>
    <row r="73" spans="1:19" s="11" customFormat="1" ht="19.899999999999999" customHeight="1" x14ac:dyDescent="0.35">
      <c r="B73" s="38" t="s">
        <v>118</v>
      </c>
      <c r="C73" s="39" t="s">
        <v>117</v>
      </c>
      <c r="D73" s="57">
        <v>3700</v>
      </c>
      <c r="E73" s="57">
        <v>72636.350240000014</v>
      </c>
      <c r="F73" s="57">
        <v>1136</v>
      </c>
      <c r="G73" s="57">
        <v>23563.465190000003</v>
      </c>
      <c r="H73" s="57">
        <v>1848</v>
      </c>
      <c r="I73" s="57">
        <v>36650.885609999998</v>
      </c>
      <c r="J73" s="57">
        <v>559</v>
      </c>
      <c r="K73" s="57">
        <v>10716.069230000003</v>
      </c>
      <c r="L73" s="57">
        <v>57</v>
      </c>
      <c r="M73" s="57">
        <v>1909.0164399999996</v>
      </c>
      <c r="N73" s="57">
        <v>100</v>
      </c>
      <c r="O73" s="57">
        <v>1705.9302099999998</v>
      </c>
      <c r="P73" s="57">
        <v>1</v>
      </c>
      <c r="S73" s="15">
        <v>0</v>
      </c>
    </row>
    <row r="74" spans="1:19" s="11" customFormat="1" ht="19.899999999999999" customHeight="1" x14ac:dyDescent="0.35">
      <c r="B74" s="38" t="s">
        <v>109</v>
      </c>
      <c r="C74" s="39" t="s">
        <v>119</v>
      </c>
      <c r="D74" s="57">
        <v>52</v>
      </c>
      <c r="E74" s="57">
        <v>37496.878180000007</v>
      </c>
      <c r="F74" s="57">
        <v>0</v>
      </c>
      <c r="G74" s="57">
        <v>0</v>
      </c>
      <c r="H74" s="57">
        <v>0</v>
      </c>
      <c r="I74" s="57">
        <v>0</v>
      </c>
      <c r="J74" s="57">
        <v>0</v>
      </c>
      <c r="K74" s="57">
        <v>0</v>
      </c>
      <c r="L74" s="57">
        <v>0</v>
      </c>
      <c r="M74" s="57">
        <v>0</v>
      </c>
      <c r="N74" s="57">
        <v>52</v>
      </c>
      <c r="O74" s="57">
        <v>37496.878180000007</v>
      </c>
      <c r="P74" s="57">
        <v>52</v>
      </c>
      <c r="S74" s="15">
        <v>0</v>
      </c>
    </row>
    <row r="75" spans="1:19" s="1" customFormat="1" ht="25.15" customHeight="1" x14ac:dyDescent="0.35">
      <c r="B75" s="5" t="s">
        <v>97</v>
      </c>
      <c r="C75" s="6"/>
      <c r="D75" s="54">
        <f>+SUM(D76:D80)</f>
        <v>8268</v>
      </c>
      <c r="E75" s="54">
        <f t="shared" ref="E75:P75" si="31">+SUM(E76:E80)</f>
        <v>89471.385000000024</v>
      </c>
      <c r="F75" s="54">
        <f>+SUM(F76:F80)</f>
        <v>0</v>
      </c>
      <c r="G75" s="54">
        <f t="shared" ref="G75" si="32">+SUM(G76:G80)</f>
        <v>0</v>
      </c>
      <c r="H75" s="54">
        <f t="shared" si="31"/>
        <v>0</v>
      </c>
      <c r="I75" s="54">
        <f t="shared" si="31"/>
        <v>0</v>
      </c>
      <c r="J75" s="54">
        <f t="shared" si="31"/>
        <v>0</v>
      </c>
      <c r="K75" s="54">
        <f t="shared" si="31"/>
        <v>0</v>
      </c>
      <c r="L75" s="54">
        <f t="shared" si="31"/>
        <v>0</v>
      </c>
      <c r="M75" s="54">
        <f t="shared" si="31"/>
        <v>0</v>
      </c>
      <c r="N75" s="54">
        <f t="shared" si="31"/>
        <v>8268</v>
      </c>
      <c r="O75" s="54">
        <f t="shared" si="31"/>
        <v>89471.385000000024</v>
      </c>
      <c r="P75" s="54">
        <f t="shared" si="31"/>
        <v>8268</v>
      </c>
      <c r="R75" s="11"/>
      <c r="S75" s="15">
        <f t="shared" ref="S75" si="33">+D75-F75-H75-J75-L75-N75</f>
        <v>0</v>
      </c>
    </row>
    <row r="76" spans="1:19" s="11" customFormat="1" ht="19.899999999999999" customHeight="1" x14ac:dyDescent="0.35">
      <c r="B76" s="26" t="s">
        <v>127</v>
      </c>
      <c r="C76" s="27" t="s">
        <v>122</v>
      </c>
      <c r="D76" s="56">
        <v>1195</v>
      </c>
      <c r="E76" s="56">
        <v>34251.85815</v>
      </c>
      <c r="F76" s="56"/>
      <c r="G76" s="56"/>
      <c r="H76" s="56"/>
      <c r="I76" s="56"/>
      <c r="J76" s="56"/>
      <c r="K76" s="56"/>
      <c r="L76" s="56"/>
      <c r="M76" s="56"/>
      <c r="N76" s="56">
        <v>1195</v>
      </c>
      <c r="O76" s="56">
        <v>34251.85815</v>
      </c>
      <c r="P76" s="56">
        <v>1195</v>
      </c>
      <c r="S76" s="15">
        <v>0</v>
      </c>
    </row>
    <row r="77" spans="1:19" s="11" customFormat="1" ht="19.899999999999999" customHeight="1" x14ac:dyDescent="0.35">
      <c r="B77" s="26" t="s">
        <v>128</v>
      </c>
      <c r="C77" s="27" t="s">
        <v>123</v>
      </c>
      <c r="D77" s="56">
        <v>174</v>
      </c>
      <c r="E77" s="56">
        <v>5002.5968000000003</v>
      </c>
      <c r="F77" s="56"/>
      <c r="G77" s="56"/>
      <c r="H77" s="56"/>
      <c r="I77" s="56"/>
      <c r="J77" s="56"/>
      <c r="K77" s="56"/>
      <c r="L77" s="56"/>
      <c r="M77" s="56"/>
      <c r="N77" s="56">
        <v>174</v>
      </c>
      <c r="O77" s="56">
        <v>5002.5968000000003</v>
      </c>
      <c r="P77" s="56">
        <v>174</v>
      </c>
      <c r="S77" s="15">
        <v>0</v>
      </c>
    </row>
    <row r="78" spans="1:19" s="11" customFormat="1" ht="19.899999999999999" customHeight="1" x14ac:dyDescent="0.35">
      <c r="B78" s="26" t="s">
        <v>131</v>
      </c>
      <c r="C78" s="27" t="s">
        <v>124</v>
      </c>
      <c r="D78" s="56">
        <v>2065</v>
      </c>
      <c r="E78" s="56">
        <v>14762.279850000001</v>
      </c>
      <c r="F78" s="56"/>
      <c r="G78" s="56"/>
      <c r="H78" s="56"/>
      <c r="I78" s="56"/>
      <c r="J78" s="56"/>
      <c r="K78" s="56"/>
      <c r="L78" s="56"/>
      <c r="M78" s="56"/>
      <c r="N78" s="56">
        <v>2065</v>
      </c>
      <c r="O78" s="56">
        <v>14762.279850000001</v>
      </c>
      <c r="P78" s="56">
        <v>2065</v>
      </c>
      <c r="S78" s="15">
        <v>0</v>
      </c>
    </row>
    <row r="79" spans="1:19" s="11" customFormat="1" ht="19.899999999999999" customHeight="1" x14ac:dyDescent="0.35">
      <c r="B79" s="26" t="s">
        <v>129</v>
      </c>
      <c r="C79" s="27" t="s">
        <v>125</v>
      </c>
      <c r="D79" s="56">
        <v>4738</v>
      </c>
      <c r="E79" s="56">
        <v>32937.711700000014</v>
      </c>
      <c r="F79" s="56"/>
      <c r="G79" s="56"/>
      <c r="H79" s="56"/>
      <c r="I79" s="56"/>
      <c r="J79" s="56"/>
      <c r="K79" s="56"/>
      <c r="L79" s="56"/>
      <c r="M79" s="56"/>
      <c r="N79" s="56">
        <v>4738</v>
      </c>
      <c r="O79" s="56">
        <v>32937.711700000014</v>
      </c>
      <c r="P79" s="56">
        <v>4738</v>
      </c>
      <c r="S79" s="15">
        <v>0</v>
      </c>
    </row>
    <row r="80" spans="1:19" s="11" customFormat="1" ht="19.899999999999999" customHeight="1" x14ac:dyDescent="0.35">
      <c r="B80" s="26" t="s">
        <v>130</v>
      </c>
      <c r="C80" s="27" t="s">
        <v>126</v>
      </c>
      <c r="D80" s="56">
        <v>96</v>
      </c>
      <c r="E80" s="56">
        <v>2516.9385000000002</v>
      </c>
      <c r="F80" s="56"/>
      <c r="G80" s="56"/>
      <c r="H80" s="56"/>
      <c r="I80" s="56"/>
      <c r="J80" s="56"/>
      <c r="K80" s="56"/>
      <c r="L80" s="56"/>
      <c r="M80" s="56"/>
      <c r="N80" s="56">
        <v>96</v>
      </c>
      <c r="O80" s="56">
        <v>2516.9385000000002</v>
      </c>
      <c r="P80" s="56">
        <v>96</v>
      </c>
      <c r="S80" s="15">
        <v>0</v>
      </c>
    </row>
    <row r="81" spans="1:19" s="1" customFormat="1" ht="25.15" customHeight="1" x14ac:dyDescent="0.35">
      <c r="B81" s="2" t="s">
        <v>98</v>
      </c>
      <c r="C81" s="3"/>
      <c r="D81" s="54">
        <f>+SUM(D82:D83)</f>
        <v>21</v>
      </c>
      <c r="E81" s="54">
        <f t="shared" ref="E81:P81" si="34">+SUM(E82:E83)</f>
        <v>97372.084670000011</v>
      </c>
      <c r="F81" s="54">
        <f>+SUM(F82:F83)</f>
        <v>0</v>
      </c>
      <c r="G81" s="54">
        <f t="shared" ref="G81" si="35">+SUM(G82:G83)</f>
        <v>0</v>
      </c>
      <c r="H81" s="54">
        <f t="shared" si="34"/>
        <v>1</v>
      </c>
      <c r="I81" s="54">
        <f t="shared" si="34"/>
        <v>5233.8106200000002</v>
      </c>
      <c r="J81" s="54">
        <f t="shared" si="34"/>
        <v>14</v>
      </c>
      <c r="K81" s="54">
        <f t="shared" si="34"/>
        <v>19238.87285</v>
      </c>
      <c r="L81" s="54">
        <f t="shared" si="34"/>
        <v>0</v>
      </c>
      <c r="M81" s="54">
        <f t="shared" si="34"/>
        <v>0</v>
      </c>
      <c r="N81" s="54">
        <f t="shared" si="34"/>
        <v>6</v>
      </c>
      <c r="O81" s="54">
        <f t="shared" si="34"/>
        <v>72899.401200000008</v>
      </c>
      <c r="P81" s="54">
        <f t="shared" si="34"/>
        <v>6</v>
      </c>
      <c r="R81" s="11"/>
      <c r="S81" s="15">
        <f t="shared" ref="S81" si="36">+D81-F81-H81-J81-L81-N81</f>
        <v>0</v>
      </c>
    </row>
    <row r="82" spans="1:19" s="11" customFormat="1" ht="19.899999999999999" customHeight="1" x14ac:dyDescent="0.35">
      <c r="B82" s="38" t="s">
        <v>110</v>
      </c>
      <c r="C82" s="39" t="s">
        <v>120</v>
      </c>
      <c r="D82" s="57">
        <v>6</v>
      </c>
      <c r="E82" s="57">
        <v>72899.401200000008</v>
      </c>
      <c r="F82" s="57">
        <v>0</v>
      </c>
      <c r="G82" s="57">
        <v>0</v>
      </c>
      <c r="H82" s="57">
        <v>0</v>
      </c>
      <c r="I82" s="57">
        <v>0</v>
      </c>
      <c r="J82" s="57">
        <v>0</v>
      </c>
      <c r="K82" s="57">
        <v>0</v>
      </c>
      <c r="L82" s="57">
        <v>0</v>
      </c>
      <c r="M82" s="57">
        <v>0</v>
      </c>
      <c r="N82" s="57">
        <v>6</v>
      </c>
      <c r="O82" s="57">
        <v>72899.401200000008</v>
      </c>
      <c r="P82" s="57">
        <v>6</v>
      </c>
      <c r="S82" s="15">
        <v>0</v>
      </c>
    </row>
    <row r="83" spans="1:19" s="11" customFormat="1" ht="19.899999999999999" customHeight="1" x14ac:dyDescent="0.35">
      <c r="B83" s="38" t="s">
        <v>111</v>
      </c>
      <c r="C83" s="39" t="s">
        <v>121</v>
      </c>
      <c r="D83" s="57">
        <v>15</v>
      </c>
      <c r="E83" s="57">
        <v>24472.68347</v>
      </c>
      <c r="F83" s="57">
        <v>0</v>
      </c>
      <c r="G83" s="57">
        <v>0</v>
      </c>
      <c r="H83" s="57">
        <v>1</v>
      </c>
      <c r="I83" s="57">
        <v>5233.8106200000002</v>
      </c>
      <c r="J83" s="57">
        <v>14</v>
      </c>
      <c r="K83" s="57">
        <v>19238.87285</v>
      </c>
      <c r="L83" s="57">
        <v>0</v>
      </c>
      <c r="M83" s="57">
        <v>0</v>
      </c>
      <c r="N83" s="57">
        <v>0</v>
      </c>
      <c r="O83" s="57">
        <v>0</v>
      </c>
      <c r="P83" s="57">
        <v>0</v>
      </c>
      <c r="S83" s="15">
        <v>0</v>
      </c>
    </row>
    <row r="84" spans="1:19" x14ac:dyDescent="0.35">
      <c r="D84" s="33"/>
      <c r="E84" s="33"/>
      <c r="F84" s="36"/>
      <c r="G84" s="36"/>
      <c r="H84" s="36"/>
      <c r="I84" s="36"/>
      <c r="J84" s="36"/>
      <c r="K84" s="36"/>
      <c r="L84" s="36"/>
      <c r="M84" s="36"/>
      <c r="N84" s="36"/>
      <c r="O84" s="37"/>
      <c r="P84" s="37"/>
    </row>
    <row r="85" spans="1:19" x14ac:dyDescent="0.35">
      <c r="B85" s="18" t="s">
        <v>105</v>
      </c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</row>
    <row r="86" spans="1:19" x14ac:dyDescent="0.35">
      <c r="B86" s="18" t="s">
        <v>103</v>
      </c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</row>
    <row r="87" spans="1:19" x14ac:dyDescent="0.35">
      <c r="A87" s="34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</row>
    <row r="88" spans="1:19" x14ac:dyDescent="0.35">
      <c r="D88" s="33"/>
      <c r="E88" s="33"/>
      <c r="F88" s="33"/>
      <c r="G88" s="33"/>
    </row>
  </sheetData>
  <mergeCells count="14">
    <mergeCell ref="B4:C6"/>
    <mergeCell ref="N5:N6"/>
    <mergeCell ref="N4:O4"/>
    <mergeCell ref="P4:P6"/>
    <mergeCell ref="D4:E4"/>
    <mergeCell ref="H4:I4"/>
    <mergeCell ref="J4:K4"/>
    <mergeCell ref="L4:M4"/>
    <mergeCell ref="D5:D6"/>
    <mergeCell ref="H5:H6"/>
    <mergeCell ref="J5:J6"/>
    <mergeCell ref="L5:L6"/>
    <mergeCell ref="F4:G4"/>
    <mergeCell ref="F5:F6"/>
  </mergeCells>
  <phoneticPr fontId="2" type="noConversion"/>
  <printOptions horizontalCentered="1"/>
  <pageMargins left="0.19685039370078741" right="0.19685039370078741" top="1.1811023622047245" bottom="0.78740157480314965" header="0.19685039370078741" footer="0.19685039370078741"/>
  <pageSetup paperSize="8" scale="46" orientation="portrait" r:id="rId1"/>
  <headerFooter>
    <oddHeader>&amp;L&amp;G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s q m i d = " 7 7 7 6 e 2 f 0 - 6 f e c - 4 5 b 4 - b c 2 9 - 6 9 e c d f 4 9 8 5 b 0 "   x m l n s = " h t t p : / / s c h e m a s . m i c r o s o f t . c o m / D a t a M a s h u p " > A A A A A A k E A A B Q S w M E F A A C A A g A Q V L M X E d J T t y l A A A A 9 g A A A B I A H A B D b 2 5 m a W c v U G F j a 2 F n Z S 5 4 b W w g o h g A K K A U A A A A A A A A A A A A A A A A A A A A A A A A A A A A h Y 8 x D o I w G I W v Q r r T F t R A y E 8 Z X C U h 0 R j X p l Z o h E J o s d z N w S N 5 B T G K u j m + 7 3 3 D e / f r D b K x q b 2 L 7 I 1 q d Y o C T J E n t W i P S p c p G u z J j 1 H G o O D i z E v p T b I 2 y W i O K a q s 7 R J C n H P Y L X D b l y S k N C C H f L M V l W w 4 + s j q v + w r b S z X Q i I G + 9 c Y F u J g t c R R F G M K Z I a Q K / 0 V w m n v s / 2 B s B 5 q O / S S d d Y v d k D m C O T 9 g T 0 A U E s D B B Q A A g A I A E F S z F x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B B U s x c l N t L w Q s B A A B z A Q A A E w A c A E Z v c m 1 1 b G F z L 1 N l Y 3 R p b 2 4 x L m 0 g o h g A K K A U A A A A A A A A A A A A A A A A A A A A A A A A A A A A d Z C 9 a s N A E I R 7 g d 7 h U G W D L C y 5 C M S o u E g O c a E f Y i d F f E K s z 4 t 9 Q d K Z 2 1 O K h F Q p 8 m B + s c i o T L L F L g z D M t 8 Q S q t 0 x z b j D Z e u 4 z p 0 A o M H t q 3 D + h k a b Z B q e F O k W c w a t K 7 D h i m M O m I 7 K F x K J A p S s L A H w s m 9 a j B I d G e x s z T x k l v x R G h I v J 6 h b 7 Q o V y V P E s G z k s 1 Y q m X f D j 5 N o 8 6 i e b S Y D e t G h I s g K / L 1 t n h c v / D L 9 + W r E P O o 5 k m R l T x / 4 N k q 3 x a C X 1 O R y H S n r D b q H S R o c Z e O a S k A K Q 9 7 b + q z X W I Q L O a D f o Q r Z 2 n 0 G Y 1 V S L E 1 P V Z T f 6 S q / 2 I e U T 9 2 G 3 n C F m L P 8 9 c W 2 9 j 7 5 f W q z 9 2 1 h 8 p 1 V P f f w + U P U E s B A i 0 A F A A C A A g A Q V L M X E d J T t y l A A A A 9 g A A A B I A A A A A A A A A A A A A A A A A A A A A A E N v b m Z p Z y 9 Q Y W N r Y W d l L n h t b F B L A Q I t A B Q A A g A I A E F S z F x T c j g s m w A A A O E A A A A T A A A A A A A A A A A A A A A A A P E A A A B b Q 2 9 u d G V u d F 9 U e X B l c 1 0 u e G 1 s U E s B A i 0 A F A A C A A g A Q V L M X J T b S 8 E L A Q A A c w E A A B M A A A A A A A A A A A A A A A A A 2 Q E A A E Z v c m 1 1 b G F z L 1 N l Y 3 R p b 2 4 x L m 1 Q S w U G A A A A A A M A A w D C A A A A M Q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a R c A A A A A A A B H F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f M V 9 W Y W x v c m V z X 2 F 2 a X N v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D Q z O W M x M T E t M G I 4 Y i 0 0 Z j B l L T k w O G U t N z U x M 2 U 0 N z B l O W M 5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Q 2 9 s d W 1 u V H l w Z X M i I F Z h b H V l P S J z Q m d Z R 0 F n V U Z C U V V G Q l F V R k J R V U Z C U V V G I i A v P j x F b n R y e S B U e X B l P S J G a W x s T G F z d F V w Z G F 0 Z W Q i I F Z h b H V l P S J k M j A y N i 0 w N i 0 x M l Q w O T o x M j o 0 M S 4 0 M T Y y N D g y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s d W 1 u T m F t Z X M i I F Z h b H V l P S J z W y Z x d W 9 0 O 0 F 2 a X N v U G V y a W 9 k b y Z x d W 9 0 O y w m c X V v d D t F c 3 R h Z G 8 g U H J p b m N p c G F s J n F 1 b 3 Q 7 L C Z x d W 9 0 O 0 l u d G V y d m V u w 6 f D o 2 8 m c X V v d D s s J n F 1 b 3 Q 7 Q 2 9 u d G F y R G V D w 7 N k a W d v I G R v I H B y b 2 p l d G 8 m c X V v d D s s J n F 1 b 3 Q 7 U 2 9 t Y U R l U 2 9 t Y U R l S W 5 2 Z X N 0 a W 1 l b n R v I H R v d G F s J n F 1 b 3 Q 7 L C Z x d W 9 0 O 1 N v b W F E Z V N v b W F E Z U F w b 2 l v I E V z d G l t Y W R v J n F 1 b 3 Q 7 L C Z x d W 9 0 O 1 N v b W F E Z V N v b W F E Z V B y w 6 l t a W 8 g Z X N 0 a W 1 h Z G 8 g S k E m c X V v d D s s J n F 1 b 3 Q 7 U 2 9 t Y U R l U 2 9 t Y U R l Q W 7 D o W x p c 2 U g Z W x l Z 8 O t d m V s J n F 1 b 3 Q 7 L C Z x d W 9 0 O 1 N v b W F E Z V N v b W F E Z U F u w 6 F s a X N l I G F w b 2 l v J n F 1 b 3 Q 7 L C Z x d W 9 0 O 1 N v b W F E Z V N v b W F E Z U F u w 6 F s a X N l I G F w b 2 l v I G Z 1 b m R v J n F 1 b 3 Q 7 L C Z x d W 9 0 O 1 N v b W F E Z V N v b W F E Z U F u w 6 F s a X N l I H B y w 6 l t a W 8 g S k E m c X V v d D s s J n F 1 b 3 Q 7 U 2 9 t Y U R l T l 9 j b 2 5 0 c m F 0 b 3 M m c X V v d D s s J n F 1 b 3 Q 7 U 2 9 t Y U R l S W 5 2 Z X N 0 I E V s Z W f D r X Z l b C B B c H J v d m F k b y h l d X I p J n F 1 b 3 Q 7 L C Z x d W 9 0 O 1 N v b W F E Z V N v b W F E Z U R l c 3 B l c 2 E g U M O 6 Y m x p Y 2 E g Q X B y b 3 Z h Z G E o Z X V y K S Z x d W 9 0 O y w m c X V v d D t T b 2 1 h R G V T b 2 1 h R G V Q c s O p b W l v I E F w c m 9 2 Y W R v K G V 1 c i k m c X V v d D s s J n F 1 b 3 Q 7 U 2 9 t Y U R l T l 9 w Y W d v c y Z x d W 9 0 O y w m c X V v d D t T b 2 1 h R G V T b 2 1 h R G V U b 3 R h b C B Q Y W d v I F B w J n F 1 b 3 Q 7 L C Z x d W 9 0 O 1 N v b W F E Z V N v b W F E Z V R v d G F s I F B h Z 2 8 g U H A g Q 2 9 t J n F 1 b 3 Q 7 X S I g L z 4 8 R W 5 0 c n k g V H l w Z T 0 i R m l s b E N v d W 5 0 I i B W Y W x 1 Z T 0 i b D I z M y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F 8 x X 1 Z h b G 9 y Z X N f Y X Z p c 2 8 v Q X V 0 b 1 J l b W 9 2 Z W R D b 2 x 1 b W 5 z M S 5 7 Q X Z p c 2 9 Q Z X J p b 2 R v L D B 9 J n F 1 b 3 Q 7 L C Z x d W 9 0 O 1 N l Y 3 R p b 2 4 x L 1 R f M V 9 W Y W x v c m V z X 2 F 2 a X N v L 0 F 1 d G 9 S Z W 1 v d m V k Q 2 9 s d W 1 u c z E u e 0 V z d G F k b y B Q c m l u Y 2 l w Y W w s M X 0 m c X V v d D s s J n F 1 b 3 Q 7 U 2 V j d G l v b j E v V F 8 x X 1 Z h b G 9 y Z X N f Y X Z p c 2 8 v Q X V 0 b 1 J l b W 9 2 Z W R D b 2 x 1 b W 5 z M S 5 7 S W 5 0 Z X J 2 Z W 7 D p 8 O j b y w y f S Z x d W 9 0 O y w m c X V v d D t T Z W N 0 a W 9 u M S 9 U X z F f V m F s b 3 J l c 1 9 h d m l z b y 9 B d X R v U m V t b 3 Z l Z E N v b H V t b n M x L n t D b 2 5 0 Y X J E Z U P D s 2 R p Z 2 8 g Z G 8 g c H J v a m V 0 b y w z f S Z x d W 9 0 O y w m c X V v d D t T Z W N 0 a W 9 u M S 9 U X z F f V m F s b 3 J l c 1 9 h d m l z b y 9 B d X R v U m V t b 3 Z l Z E N v b H V t b n M x L n t T b 2 1 h R G V T b 2 1 h R G V J b n Z l c 3 R p b W V u d G 8 g d G 9 0 Y W w s N H 0 m c X V v d D s s J n F 1 b 3 Q 7 U 2 V j d G l v b j E v V F 8 x X 1 Z h b G 9 y Z X N f Y X Z p c 2 8 v Q X V 0 b 1 J l b W 9 2 Z W R D b 2 x 1 b W 5 z M S 5 7 U 2 9 t Y U R l U 2 9 t Y U R l Q X B v a W 8 g R X N 0 a W 1 h Z G 8 s N X 0 m c X V v d D s s J n F 1 b 3 Q 7 U 2 V j d G l v b j E v V F 8 x X 1 Z h b G 9 y Z X N f Y X Z p c 2 8 v Q X V 0 b 1 J l b W 9 2 Z W R D b 2 x 1 b W 5 z M S 5 7 U 2 9 t Y U R l U 2 9 t Y U R l U H L D q W 1 p b y B l c 3 R p b W F k b y B K Q S w 2 f S Z x d W 9 0 O y w m c X V v d D t T Z W N 0 a W 9 u M S 9 U X z F f V m F s b 3 J l c 1 9 h d m l z b y 9 B d X R v U m V t b 3 Z l Z E N v b H V t b n M x L n t T b 2 1 h R G V T b 2 1 h R G V B b s O h b G l z Z S B l b G V n w 6 1 2 Z W w s N 3 0 m c X V v d D s s J n F 1 b 3 Q 7 U 2 V j d G l v b j E v V F 8 x X 1 Z h b G 9 y Z X N f Y X Z p c 2 8 v Q X V 0 b 1 J l b W 9 2 Z W R D b 2 x 1 b W 5 z M S 5 7 U 2 9 t Y U R l U 2 9 t Y U R l Q W 7 D o W x p c 2 U g Y X B v a W 8 s O H 0 m c X V v d D s s J n F 1 b 3 Q 7 U 2 V j d G l v b j E v V F 8 x X 1 Z h b G 9 y Z X N f Y X Z p c 2 8 v Q X V 0 b 1 J l b W 9 2 Z W R D b 2 x 1 b W 5 z M S 5 7 U 2 9 t Y U R l U 2 9 t Y U R l Q W 7 D o W x p c 2 U g Y X B v a W 8 g Z n V u Z G 8 s O X 0 m c X V v d D s s J n F 1 b 3 Q 7 U 2 V j d G l v b j E v V F 8 x X 1 Z h b G 9 y Z X N f Y X Z p c 2 8 v Q X V 0 b 1 J l b W 9 2 Z W R D b 2 x 1 b W 5 z M S 5 7 U 2 9 t Y U R l U 2 9 t Y U R l Q W 7 D o W x p c 2 U g c H L D q W 1 p b y B K Q S w x M H 0 m c X V v d D s s J n F 1 b 3 Q 7 U 2 V j d G l v b j E v V F 8 x X 1 Z h b G 9 y Z X N f Y X Z p c 2 8 v Q X V 0 b 1 J l b W 9 2 Z W R D b 2 x 1 b W 5 z M S 5 7 U 2 9 t Y U R l T l 9 j b 2 5 0 c m F 0 b 3 M s M T F 9 J n F 1 b 3 Q 7 L C Z x d W 9 0 O 1 N l Y 3 R p b 2 4 x L 1 R f M V 9 W Y W x v c m V z X 2 F 2 a X N v L 0 F 1 d G 9 S Z W 1 v d m V k Q 2 9 s d W 1 u c z E u e 1 N v b W F E Z U l u d m V z d C B F b G V n w 6 1 2 Z W w g Q X B y b 3 Z h Z G 8 o Z X V y K S w x M n 0 m c X V v d D s s J n F 1 b 3 Q 7 U 2 V j d G l v b j E v V F 8 x X 1 Z h b G 9 y Z X N f Y X Z p c 2 8 v Q X V 0 b 1 J l b W 9 2 Z W R D b 2 x 1 b W 5 z M S 5 7 U 2 9 t Y U R l U 2 9 t Y U R l R G V z c G V z Y S B Q w 7 p i b G l j Y S B B c H J v d m F k Y S h l d X I p L D E z f S Z x d W 9 0 O y w m c X V v d D t T Z W N 0 a W 9 u M S 9 U X z F f V m F s b 3 J l c 1 9 h d m l z b y 9 B d X R v U m V t b 3 Z l Z E N v b H V t b n M x L n t T b 2 1 h R G V T b 2 1 h R G V Q c s O p b W l v I E F w c m 9 2 Y W R v K G V 1 c i k s M T R 9 J n F 1 b 3 Q 7 L C Z x d W 9 0 O 1 N l Y 3 R p b 2 4 x L 1 R f M V 9 W Y W x v c m V z X 2 F 2 a X N v L 0 F 1 d G 9 S Z W 1 v d m V k Q 2 9 s d W 1 u c z E u e 1 N v b W F E Z U 5 f c G F n b 3 M s M T V 9 J n F 1 b 3 Q 7 L C Z x d W 9 0 O 1 N l Y 3 R p b 2 4 x L 1 R f M V 9 W Y W x v c m V z X 2 F 2 a X N v L 0 F 1 d G 9 S Z W 1 v d m V k Q 2 9 s d W 1 u c z E u e 1 N v b W F E Z V N v b W F E Z V R v d G F s I F B h Z 2 8 g U H A s M T Z 9 J n F 1 b 3 Q 7 L C Z x d W 9 0 O 1 N l Y 3 R p b 2 4 x L 1 R f M V 9 W Y W x v c m V z X 2 F 2 a X N v L 0 F 1 d G 9 S Z W 1 v d m V k Q 2 9 s d W 1 u c z E u e 1 N v b W F E Z V N v b W F E Z V R v d G F s I F B h Z 2 8 g U H A g Q 2 9 t L D E 3 f S Z x d W 9 0 O 1 0 s J n F 1 b 3 Q 7 Q 2 9 s d W 1 u Q 2 9 1 b n Q m c X V v d D s 6 M T g s J n F 1 b 3 Q 7 S 2 V 5 Q 2 9 s d W 1 u T m F t Z X M m c X V v d D s 6 W 1 0 s J n F 1 b 3 Q 7 Q 2 9 s d W 1 u S W R l b n R p d G l l c y Z x d W 9 0 O z p b J n F 1 b 3 Q 7 U 2 V j d G l v b j E v V F 8 x X 1 Z h b G 9 y Z X N f Y X Z p c 2 8 v Q X V 0 b 1 J l b W 9 2 Z W R D b 2 x 1 b W 5 z M S 5 7 Q X Z p c 2 9 Q Z X J p b 2 R v L D B 9 J n F 1 b 3 Q 7 L C Z x d W 9 0 O 1 N l Y 3 R p b 2 4 x L 1 R f M V 9 W Y W x v c m V z X 2 F 2 a X N v L 0 F 1 d G 9 S Z W 1 v d m V k Q 2 9 s d W 1 u c z E u e 0 V z d G F k b y B Q c m l u Y 2 l w Y W w s M X 0 m c X V v d D s s J n F 1 b 3 Q 7 U 2 V j d G l v b j E v V F 8 x X 1 Z h b G 9 y Z X N f Y X Z p c 2 8 v Q X V 0 b 1 J l b W 9 2 Z W R D b 2 x 1 b W 5 z M S 5 7 S W 5 0 Z X J 2 Z W 7 D p 8 O j b y w y f S Z x d W 9 0 O y w m c X V v d D t T Z W N 0 a W 9 u M S 9 U X z F f V m F s b 3 J l c 1 9 h d m l z b y 9 B d X R v U m V t b 3 Z l Z E N v b H V t b n M x L n t D b 2 5 0 Y X J E Z U P D s 2 R p Z 2 8 g Z G 8 g c H J v a m V 0 b y w z f S Z x d W 9 0 O y w m c X V v d D t T Z W N 0 a W 9 u M S 9 U X z F f V m F s b 3 J l c 1 9 h d m l z b y 9 B d X R v U m V t b 3 Z l Z E N v b H V t b n M x L n t T b 2 1 h R G V T b 2 1 h R G V J b n Z l c 3 R p b W V u d G 8 g d G 9 0 Y W w s N H 0 m c X V v d D s s J n F 1 b 3 Q 7 U 2 V j d G l v b j E v V F 8 x X 1 Z h b G 9 y Z X N f Y X Z p c 2 8 v Q X V 0 b 1 J l b W 9 2 Z W R D b 2 x 1 b W 5 z M S 5 7 U 2 9 t Y U R l U 2 9 t Y U R l Q X B v a W 8 g R X N 0 a W 1 h Z G 8 s N X 0 m c X V v d D s s J n F 1 b 3 Q 7 U 2 V j d G l v b j E v V F 8 x X 1 Z h b G 9 y Z X N f Y X Z p c 2 8 v Q X V 0 b 1 J l b W 9 2 Z W R D b 2 x 1 b W 5 z M S 5 7 U 2 9 t Y U R l U 2 9 t Y U R l U H L D q W 1 p b y B l c 3 R p b W F k b y B K Q S w 2 f S Z x d W 9 0 O y w m c X V v d D t T Z W N 0 a W 9 u M S 9 U X z F f V m F s b 3 J l c 1 9 h d m l z b y 9 B d X R v U m V t b 3 Z l Z E N v b H V t b n M x L n t T b 2 1 h R G V T b 2 1 h R G V B b s O h b G l z Z S B l b G V n w 6 1 2 Z W w s N 3 0 m c X V v d D s s J n F 1 b 3 Q 7 U 2 V j d G l v b j E v V F 8 x X 1 Z h b G 9 y Z X N f Y X Z p c 2 8 v Q X V 0 b 1 J l b W 9 2 Z W R D b 2 x 1 b W 5 z M S 5 7 U 2 9 t Y U R l U 2 9 t Y U R l Q W 7 D o W x p c 2 U g Y X B v a W 8 s O H 0 m c X V v d D s s J n F 1 b 3 Q 7 U 2 V j d G l v b j E v V F 8 x X 1 Z h b G 9 y Z X N f Y X Z p c 2 8 v Q X V 0 b 1 J l b W 9 2 Z W R D b 2 x 1 b W 5 z M S 5 7 U 2 9 t Y U R l U 2 9 t Y U R l Q W 7 D o W x p c 2 U g Y X B v a W 8 g Z n V u Z G 8 s O X 0 m c X V v d D s s J n F 1 b 3 Q 7 U 2 V j d G l v b j E v V F 8 x X 1 Z h b G 9 y Z X N f Y X Z p c 2 8 v Q X V 0 b 1 J l b W 9 2 Z W R D b 2 x 1 b W 5 z M S 5 7 U 2 9 t Y U R l U 2 9 t Y U R l Q W 7 D o W x p c 2 U g c H L D q W 1 p b y B K Q S w x M H 0 m c X V v d D s s J n F 1 b 3 Q 7 U 2 V j d G l v b j E v V F 8 x X 1 Z h b G 9 y Z X N f Y X Z p c 2 8 v Q X V 0 b 1 J l b W 9 2 Z W R D b 2 x 1 b W 5 z M S 5 7 U 2 9 t Y U R l T l 9 j b 2 5 0 c m F 0 b 3 M s M T F 9 J n F 1 b 3 Q 7 L C Z x d W 9 0 O 1 N l Y 3 R p b 2 4 x L 1 R f M V 9 W Y W x v c m V z X 2 F 2 a X N v L 0 F 1 d G 9 S Z W 1 v d m V k Q 2 9 s d W 1 u c z E u e 1 N v b W F E Z U l u d m V z d C B F b G V n w 6 1 2 Z W w g Q X B y b 3 Z h Z G 8 o Z X V y K S w x M n 0 m c X V v d D s s J n F 1 b 3 Q 7 U 2 V j d G l v b j E v V F 8 x X 1 Z h b G 9 y Z X N f Y X Z p c 2 8 v Q X V 0 b 1 J l b W 9 2 Z W R D b 2 x 1 b W 5 z M S 5 7 U 2 9 t Y U R l U 2 9 t Y U R l R G V z c G V z Y S B Q w 7 p i b G l j Y S B B c H J v d m F k Y S h l d X I p L D E z f S Z x d W 9 0 O y w m c X V v d D t T Z W N 0 a W 9 u M S 9 U X z F f V m F s b 3 J l c 1 9 h d m l z b y 9 B d X R v U m V t b 3 Z l Z E N v b H V t b n M x L n t T b 2 1 h R G V T b 2 1 h R G V Q c s O p b W l v I E F w c m 9 2 Y W R v K G V 1 c i k s M T R 9 J n F 1 b 3 Q 7 L C Z x d W 9 0 O 1 N l Y 3 R p b 2 4 x L 1 R f M V 9 W Y W x v c m V z X 2 F 2 a X N v L 0 F 1 d G 9 S Z W 1 v d m V k Q 2 9 s d W 1 u c z E u e 1 N v b W F E Z U 5 f c G F n b 3 M s M T V 9 J n F 1 b 3 Q 7 L C Z x d W 9 0 O 1 N l Y 3 R p b 2 4 x L 1 R f M V 9 W Y W x v c m V z X 2 F 2 a X N v L 0 F 1 d G 9 S Z W 1 v d m V k Q 2 9 s d W 1 u c z E u e 1 N v b W F E Z V N v b W F E Z V R v d G F s I F B h Z 2 8 g U H A s M T Z 9 J n F 1 b 3 Q 7 L C Z x d W 9 0 O 1 N l Y 3 R p b 2 4 x L 1 R f M V 9 W Y W x v c m V z X 2 F 2 a X N v L 0 F 1 d G 9 S Z W 1 v d m V k Q 2 9 s d W 1 u c z E u e 1 N v b W F E Z V N v b W F E Z V R v d G F s I F B h Z 2 8 g U H A g Q 2 9 t L D E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F 8 x X 1 Z h b G 9 y Z X N f Y X Z p c 2 8 v T 3 J p Z 2 V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8 x X 1 Z h b G 9 y Z X N f Y X Z p c 2 8 v X 1 R f M V 9 W Y W x v c m V z X 2 F 2 a X N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B D 9 s 2 4 c V B F I i v Z u 9 I 6 H e u E A A A A A A g A A A A A A E G Y A A A A B A A A g A A A A C r Y L t C 4 S 0 3 d 4 l h E b H 9 M V B i e K N q Q 6 q M S l m D V r l 2 e a V 5 Y A A A A A D o A A A A A C A A A g A A A A 6 x 5 w 0 L Q H W X l + G 7 x U L l 0 / b y z R U u R B h r Z b k o i W L R b k D 6 V Q A A A A z O q J 7 w o Z s M i i W H 6 6 a q B Q d C 2 X B T k p n R V c L y 0 P 9 T t A i V q 1 u s + T N I D k 5 B R o 3 S C 0 i w p B X v 6 Q A K b B / T c q P Z i j E A W x Z K u k R K 8 Q E G 3 i E 3 p A Z i 7 1 7 T t A A A A A x L 0 8 I l r n y z k 6 Y l 7 a l n d e h M g N l J u s s U 4 i 2 o + 4 6 R n O P H P N Z v c f y a l J l t 0 H o 7 P c u K h 5 k 7 M X N + g m h H I g W k v r x h T a R w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2E5C361E7E4248A70230A7E00D821C" ma:contentTypeVersion="16" ma:contentTypeDescription="Criar um novo documento." ma:contentTypeScope="" ma:versionID="3d757f0bc5ff73222687845c082985f8">
  <xsd:schema xmlns:xsd="http://www.w3.org/2001/XMLSchema" xmlns:xs="http://www.w3.org/2001/XMLSchema" xmlns:p="http://schemas.microsoft.com/office/2006/metadata/properties" xmlns:ns2="0320c702-071d-4011-91cf-0051d6ab68f5" xmlns:ns3="e6ee6660-4776-4585-bb11-ac531f3cff1e" targetNamespace="http://schemas.microsoft.com/office/2006/metadata/properties" ma:root="true" ma:fieldsID="91d63ccc1104fb66928c07e4883b29b7" ns2:_="" ns3:_="">
    <xsd:import namespace="0320c702-071d-4011-91cf-0051d6ab68f5"/>
    <xsd:import namespace="e6ee6660-4776-4585-bb11-ac531f3cff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20c702-071d-4011-91cf-0051d6ab68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m" ma:readOnly="false" ma:fieldId="{5cf76f15-5ced-4ddc-b409-7134ff3c332f}" ma:taxonomyMulti="true" ma:sspId="c7bac931-df5c-491a-b361-d6ab10128a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ee6660-4776-4585-bb11-ac531f3cff1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892dfb9-79cb-4381-a269-d7604859a1de}" ma:internalName="TaxCatchAll" ma:showField="CatchAllData" ma:web="e6ee6660-4776-4585-bb11-ac531f3cff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20c702-071d-4011-91cf-0051d6ab68f5">
      <Terms xmlns="http://schemas.microsoft.com/office/infopath/2007/PartnerControls"/>
    </lcf76f155ced4ddcb4097134ff3c332f>
    <TaxCatchAll xmlns="e6ee6660-4776-4585-bb11-ac531f3cff1e" xsi:nil="true"/>
  </documentManagement>
</p:properties>
</file>

<file path=customXml/itemProps1.xml><?xml version="1.0" encoding="utf-8"?>
<ds:datastoreItem xmlns:ds="http://schemas.openxmlformats.org/officeDocument/2006/customXml" ds:itemID="{62A08999-F3C7-49B3-B836-63550753BC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8912C1-6394-49FE-ABEF-2EAACDB7FA7D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A57D38FF-D7A0-41C1-BCD6-3F7643F8C9E6}"/>
</file>

<file path=customXml/itemProps4.xml><?xml version="1.0" encoding="utf-8"?>
<ds:datastoreItem xmlns:ds="http://schemas.openxmlformats.org/officeDocument/2006/customXml" ds:itemID="{1926DF44-4323-4535-8AF8-7A2174778C5F}">
  <ds:schemaRefs>
    <ds:schemaRef ds:uri="http://schemas.microsoft.com/office/2006/metadata/properties"/>
    <ds:schemaRef ds:uri="http://schemas.microsoft.com/office/infopath/2007/PartnerControls"/>
    <ds:schemaRef ds:uri="7d5a5130-429c-4711-af93-69e8e8bc1e5f"/>
    <ds:schemaRef ds:uri="a1e06f6a-479d-4b03-a76e-8e660a2ff3e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Candidaturas</vt:lpstr>
      <vt:lpstr>Candidaturas!Área_de_Impressão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Silva</dc:creator>
  <cp:lastModifiedBy>Teresa Bernardo</cp:lastModifiedBy>
  <cp:lastPrinted>2026-06-12T14:07:56Z</cp:lastPrinted>
  <dcterms:created xsi:type="dcterms:W3CDTF">2026-01-26T16:00:35Z</dcterms:created>
  <dcterms:modified xsi:type="dcterms:W3CDTF">2026-06-12T14:08:30Z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0x010100362E5C361E7E4248A70230A7E00D821C</vt:lpwstr>
  </property>
  <property fmtid="{D5CDD505-2E9C-101B-9397-08002B2CF9AE}" pid="3" name="MediaServiceImageTags">
    <vt:lpwstr/>
  </property>
</Properties>
</file>