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epacc.sharepoint.com/sites/AMP/Documentos Partilhados/PEPAC 2023-2027/13.MONITORIZAÇÃO/02_ACOMPANHAMENTO/Site/2026/2026.02/"/>
    </mc:Choice>
  </mc:AlternateContent>
  <xr:revisionPtr revIDLastSave="0" documentId="8_{968881FA-D6F0-4528-9BC5-16C59898A80E}" xr6:coauthVersionLast="47" xr6:coauthVersionMax="47" xr10:uidLastSave="{00000000-0000-0000-0000-000000000000}"/>
  <bookViews>
    <workbookView xWindow="-110" yWindow="-110" windowWidth="19420" windowHeight="10300" xr2:uid="{95C3E28C-FDD7-4884-9F49-67C0FE0791C3}"/>
  </bookViews>
  <sheets>
    <sheet name="QS_Domínio" sheetId="1" r:id="rId1"/>
  </sheets>
  <definedNames>
    <definedName name="_xlnm.Print_Area" localSheetId="0">QS_Domínio!$B$1:$O$29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N23" i="1"/>
  <c r="O23" i="1"/>
  <c r="M23" i="1"/>
  <c r="E20" i="1"/>
  <c r="N22" i="1"/>
  <c r="M22" i="1"/>
  <c r="H20" i="1"/>
  <c r="G20" i="1"/>
  <c r="F20" i="1"/>
  <c r="J20" i="1"/>
  <c r="I20" i="1"/>
  <c r="O18" i="1"/>
  <c r="L18" i="1"/>
  <c r="M18" i="1"/>
  <c r="N18" i="1"/>
  <c r="O17" i="1"/>
  <c r="N17" i="1"/>
  <c r="M17" i="1"/>
  <c r="L17" i="1"/>
  <c r="G12" i="1"/>
  <c r="M16" i="1"/>
  <c r="O16" i="1"/>
  <c r="N16" i="1"/>
  <c r="L16" i="1"/>
  <c r="M15" i="1"/>
  <c r="L15" i="1"/>
  <c r="O15" i="1"/>
  <c r="E12" i="1"/>
  <c r="O14" i="1"/>
  <c r="J12" i="1"/>
  <c r="I12" i="1"/>
  <c r="H12" i="1"/>
  <c r="K12" i="1"/>
  <c r="F12" i="1"/>
  <c r="F10" i="1" l="1"/>
  <c r="M20" i="1"/>
  <c r="G10" i="1"/>
  <c r="N20" i="1"/>
  <c r="H10" i="1"/>
  <c r="L12" i="1"/>
  <c r="I10" i="1"/>
  <c r="M12" i="1"/>
  <c r="J10" i="1"/>
  <c r="N12" i="1"/>
  <c r="L20" i="1"/>
  <c r="K10" i="1"/>
  <c r="E10" i="1"/>
  <c r="N15" i="1"/>
  <c r="O22" i="1"/>
  <c r="L23" i="1"/>
  <c r="K20" i="1"/>
  <c r="O20" i="1" s="1"/>
  <c r="O12" i="1"/>
  <c r="L14" i="1"/>
  <c r="M14" i="1"/>
  <c r="N14" i="1"/>
  <c r="L22" i="1"/>
  <c r="N10" i="1" l="1"/>
  <c r="O10" i="1"/>
  <c r="M10" i="1"/>
  <c r="L10" i="1"/>
</calcChain>
</file>

<file path=xl/sharedStrings.xml><?xml version="1.0" encoding="utf-8"?>
<sst xmlns="http://schemas.openxmlformats.org/spreadsheetml/2006/main" count="49" uniqueCount="41">
  <si>
    <t>Quadro Síntese da Execução Financeira do PEPAC no Continente por Eixo e Domínio de Intervenção</t>
  </si>
  <si>
    <t>Dados reportados a</t>
  </si>
  <si>
    <t>DOMÍNIO DE INTERVENÇÃO</t>
  </si>
  <si>
    <t>PROGRAMAÇÃO [a]</t>
  </si>
  <si>
    <t>COMPROMISSOS [c] [d]</t>
  </si>
  <si>
    <t>PAGAMENTOS [b]</t>
  </si>
  <si>
    <t>INDICADORES</t>
  </si>
  <si>
    <t>Despesa
pública</t>
  </si>
  <si>
    <t>FEADER</t>
  </si>
  <si>
    <t>Nº</t>
  </si>
  <si>
    <t>Taxa de compromisso</t>
  </si>
  <si>
    <t>Taxa de execução</t>
  </si>
  <si>
    <t>Mil euros</t>
  </si>
  <si>
    <t>Despesa
pública (%)</t>
  </si>
  <si>
    <t>FEADER (%)</t>
  </si>
  <si>
    <t>[1]</t>
  </si>
  <si>
    <t>[2]</t>
  </si>
  <si>
    <t>[3]</t>
  </si>
  <si>
    <t>[4]</t>
  </si>
  <si>
    <t>[5]</t>
  </si>
  <si>
    <t>[6]</t>
  </si>
  <si>
    <t>[7]</t>
  </si>
  <si>
    <t>[8] = [4] / [1]</t>
  </si>
  <si>
    <t>[9] = [5] / [1]</t>
  </si>
  <si>
    <t>[10] = [6] / [1]</t>
  </si>
  <si>
    <t>[11] = [7] / [2]</t>
  </si>
  <si>
    <t>TOTAL PEPAC CONTINENTE</t>
  </si>
  <si>
    <t>TOTAL EIXO C. DESENVOLVIMENTO RURAL</t>
  </si>
  <si>
    <t>C.1. Gestão Ambiental e Climática</t>
  </si>
  <si>
    <t>C.2. Investimento e Rejuvenescimento</t>
  </si>
  <si>
    <t>C.3. Sustentabilidade das Zonas Rurais</t>
  </si>
  <si>
    <t>C.4. Risco e Organização da Produção</t>
  </si>
  <si>
    <t>C.5. Conhecimento</t>
  </si>
  <si>
    <t>TOTAL EIXO D. ABORDAGEM TERRITORIAL INTEGRADA</t>
  </si>
  <si>
    <t>D.1. Desenvolvimento Local de Base Comunitária</t>
  </si>
  <si>
    <t>D.2. Programas de Ação em Áreas Sensíveis</t>
  </si>
  <si>
    <t>D.3. Regadios Coletivos Sustentáveis</t>
  </si>
  <si>
    <t>[a] Decisão C (2025) 8543 de 12 de dezembro.</t>
  </si>
  <si>
    <t>[b] Informação enviada pelo IFAP.</t>
  </si>
  <si>
    <t>[c] Inclui a estimativa de compromissos das MZDs e da Rede Natura considerando a abertura do PU 2026.</t>
  </si>
  <si>
    <t>[d] Considerada a estimativa de compromissos dos seguros para a campanha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</si>
</sst>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"/>
  </numFmts>
  <fonts count="20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0"/>
      <color theme="1" tint="0.14999847407452621"/>
      <name val="Aptos"/>
      <family val="2"/>
    </font>
    <font>
      <sz val="10"/>
      <color theme="1" tint="0.14999847407452621"/>
      <name val="Aptos"/>
      <family val="2"/>
    </font>
    <font>
      <b/>
      <sz val="16"/>
      <color theme="1" tint="0.14999847407452621"/>
      <name val="Aptos"/>
      <family val="2"/>
    </font>
    <font>
      <sz val="10"/>
      <name val="Arial"/>
      <family val="2"/>
    </font>
    <font>
      <sz val="11"/>
      <color theme="1" tint="0.14999847407452621"/>
      <name val="Aptos"/>
      <family val="2"/>
    </font>
    <font>
      <b/>
      <sz val="10"/>
      <color rgb="FFF5FDCF"/>
      <name val="Aptos"/>
      <family val="2"/>
    </font>
    <font>
      <sz val="10"/>
      <color theme="0" tint="-4.9989318521683403E-2"/>
      <name val="Aptos"/>
      <family val="2"/>
    </font>
    <font>
      <sz val="10"/>
      <color rgb="FFF5FDCF"/>
      <name val="Aptos"/>
      <family val="2"/>
    </font>
    <font>
      <sz val="8"/>
      <name val="Aptos"/>
      <family val="2"/>
    </font>
    <font>
      <b/>
      <sz val="10"/>
      <color theme="2"/>
      <name val="Aptos"/>
      <family val="2"/>
    </font>
    <font>
      <sz val="10"/>
      <color theme="1" tint="0.249977111117893"/>
      <name val="Aptos"/>
      <family val="2"/>
    </font>
    <font>
      <b/>
      <sz val="12"/>
      <color rgb="FFF5FDCF"/>
      <name val="Aptos"/>
      <family val="2"/>
    </font>
    <font>
      <sz val="12"/>
      <color rgb="FFF5FDCF"/>
      <name val="Aptos"/>
      <family val="2"/>
    </font>
    <font>
      <sz val="12"/>
      <color theme="1" tint="0.14999847407452621"/>
      <name val="Aptos"/>
      <family val="2"/>
    </font>
    <font>
      <b/>
      <sz val="12"/>
      <color theme="1" tint="0.249977111117893"/>
      <name val="Aptos"/>
      <family val="2"/>
    </font>
    <font>
      <sz val="12"/>
      <color theme="1" tint="0.249977111117893"/>
      <name val="Aptos"/>
      <family val="2"/>
    </font>
    <font>
      <b/>
      <sz val="10"/>
      <color theme="4" tint="0.79998168889431442"/>
      <name val="Aptos"/>
      <family val="2"/>
    </font>
    <font>
      <i/>
      <sz val="10"/>
      <color theme="1" tint="0.249977111117893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194B50"/>
        <bgColor indexed="64"/>
      </patternFill>
    </fill>
    <fill>
      <patternFill patternType="solid">
        <fgColor rgb="FF7E9D3D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3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14" fontId="6" fillId="0" borderId="0" xfId="3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inden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 vertical="center" indent="1"/>
    </xf>
    <xf numFmtId="9" fontId="13" fillId="2" borderId="4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horizontal="left" vertical="center" wrapText="1" indent="1"/>
    </xf>
    <xf numFmtId="0" fontId="13" fillId="3" borderId="15" xfId="0" applyFont="1" applyFill="1" applyBorder="1" applyAlignment="1">
      <alignment horizontal="left" vertical="center" indent="1"/>
    </xf>
    <xf numFmtId="0" fontId="13" fillId="3" borderId="15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3" fontId="13" fillId="3" borderId="17" xfId="0" applyNumberFormat="1" applyFont="1" applyFill="1" applyBorder="1" applyAlignment="1">
      <alignment horizontal="right" vertical="center" indent="1"/>
    </xf>
    <xf numFmtId="9" fontId="13" fillId="3" borderId="17" xfId="2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left" vertical="center" inden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right" vertical="center" indent="1"/>
    </xf>
    <xf numFmtId="9" fontId="16" fillId="0" borderId="4" xfId="0" applyNumberFormat="1" applyFont="1" applyBorder="1" applyAlignment="1">
      <alignment horizontal="right" vertical="center" indent="1"/>
    </xf>
    <xf numFmtId="9" fontId="16" fillId="0" borderId="4" xfId="2" applyFont="1" applyFill="1" applyBorder="1" applyAlignment="1" applyProtection="1">
      <alignment horizontal="right" vertical="center" inden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3" fillId="3" borderId="4" xfId="0" applyFont="1" applyFill="1" applyBorder="1" applyAlignment="1">
      <alignment horizontal="left" vertical="center" indent="1"/>
    </xf>
    <xf numFmtId="0" fontId="13" fillId="3" borderId="5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3" fontId="13" fillId="3" borderId="4" xfId="0" applyNumberFormat="1" applyFont="1" applyFill="1" applyBorder="1" applyAlignment="1">
      <alignment horizontal="right" vertical="center" indent="1"/>
    </xf>
    <xf numFmtId="9" fontId="13" fillId="3" borderId="4" xfId="2" applyFont="1" applyFill="1" applyBorder="1" applyAlignment="1" applyProtection="1">
      <alignment horizontal="right" vertical="center" indent="1"/>
    </xf>
    <xf numFmtId="0" fontId="18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indent="1"/>
    </xf>
    <xf numFmtId="9" fontId="18" fillId="0" borderId="6" xfId="2" applyFont="1" applyFill="1" applyBorder="1" applyAlignment="1" applyProtection="1">
      <alignment horizontal="right" vertical="center" indent="1"/>
    </xf>
    <xf numFmtId="0" fontId="16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9" fontId="2" fillId="0" borderId="0" xfId="2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43" fontId="12" fillId="0" borderId="0" xfId="1" applyFont="1" applyFill="1" applyBorder="1" applyAlignment="1">
      <alignment vertical="center"/>
    </xf>
    <xf numFmtId="3" fontId="19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 xr:uid="{2AF78401-9D82-4690-AF20-F70E0F2E5ED5}"/>
    <cellStyle name="Percentagem" xfId="2" builtinId="5"/>
    <cellStyle name="Vírgula" xfId="1" builtinId="3"/>
  </cellStyles>
  <dxfs count="2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Base">
  <a:themeElements>
    <a:clrScheme name="Base">
      <a:dk1>
        <a:srgbClr val="000000"/>
      </a:dk1>
      <a:lt1>
        <a:srgbClr val="FFFFFF"/>
      </a:lt1>
      <a:dk2>
        <a:srgbClr val="565349"/>
      </a:dk2>
      <a:lt2>
        <a:srgbClr val="DDDDDD"/>
      </a:lt2>
      <a:accent1>
        <a:srgbClr val="A6B727"/>
      </a:accent1>
      <a:accent2>
        <a:srgbClr val="DF5327"/>
      </a:accent2>
      <a:accent3>
        <a:srgbClr val="FE9E00"/>
      </a:accent3>
      <a:accent4>
        <a:srgbClr val="418AB3"/>
      </a:accent4>
      <a:accent5>
        <a:srgbClr val="D7D447"/>
      </a:accent5>
      <a:accent6>
        <a:srgbClr val="818183"/>
      </a:accent6>
      <a:hlink>
        <a:srgbClr val="F59E00"/>
      </a:hlink>
      <a:folHlink>
        <a:srgbClr val="B2B2B2"/>
      </a:folHlink>
    </a:clrScheme>
    <a:fontScheme name="Base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se">
      <a:fillStyleLst>
        <a:solidFill>
          <a:schemeClr val="phClr"/>
        </a:solidFill>
        <a:solidFill>
          <a:schemeClr val="phClr">
            <a:tint val="55000"/>
            <a:satMod val="13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  <a:satMod val="105000"/>
              </a:schemeClr>
            </a:gs>
            <a:gs pos="100000">
              <a:schemeClr val="phClr">
                <a:shade val="80000"/>
                <a:satMod val="12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27000"/>
                <a:satMod val="12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95000"/>
            <a:satMod val="140000"/>
          </a:schemeClr>
        </a:solidFill>
        <a:solidFill>
          <a:schemeClr val="phClr">
            <a:tint val="90000"/>
            <a:shade val="85000"/>
            <a:satMod val="160000"/>
            <a:lumMod val="11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sis" id="{5665723A-49BA-4B57-8411-A56F8F207965}" vid="{90E45F77-AEFC-46EF-A7C1-5B338C297B0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F8394-4F41-440B-BA5D-3C029D03B889}">
  <dimension ref="B1:S29"/>
  <sheetViews>
    <sheetView showGridLines="0" showZeros="0" tabSelected="1" showWhiteSpace="0" zoomScale="60" zoomScaleNormal="60" zoomScaleSheetLayoutView="55" zoomScalePageLayoutView="110" workbookViewId="0">
      <selection activeCell="K51" sqref="K51"/>
    </sheetView>
  </sheetViews>
  <sheetFormatPr defaultColWidth="9.25" defaultRowHeight="13" x14ac:dyDescent="0.35"/>
  <cols>
    <col min="1" max="1" width="2.6640625" style="2" customWidth="1"/>
    <col min="2" max="2" width="15.75" style="72" customWidth="1"/>
    <col min="3" max="3" width="50.58203125" style="71" customWidth="1"/>
    <col min="4" max="4" width="8.4140625" style="72" hidden="1" customWidth="1"/>
    <col min="5" max="15" width="14.58203125" style="75" customWidth="1"/>
    <col min="16" max="16" width="8.9140625" style="2" customWidth="1"/>
    <col min="17" max="17" width="13.75" style="2" customWidth="1"/>
    <col min="18" max="16384" width="9.25" style="2"/>
  </cols>
  <sheetData>
    <row r="1" spans="2:19" ht="1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9" ht="30" customHeight="1" x14ac:dyDescent="0.3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9" ht="15" customHeight="1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9" s="4" customFormat="1" ht="15" customHeight="1" x14ac:dyDescent="0.3">
      <c r="I4" s="5"/>
      <c r="N4" s="6" t="s">
        <v>1</v>
      </c>
      <c r="O4" s="7">
        <v>46081</v>
      </c>
    </row>
    <row r="5" spans="2:19" ht="45" customHeight="1" x14ac:dyDescent="0.35">
      <c r="B5" s="8" t="s">
        <v>2</v>
      </c>
      <c r="C5" s="9"/>
      <c r="D5" s="10"/>
      <c r="E5" s="11" t="s">
        <v>3</v>
      </c>
      <c r="F5" s="11"/>
      <c r="G5" s="12" t="s">
        <v>4</v>
      </c>
      <c r="H5" s="13"/>
      <c r="I5" s="14"/>
      <c r="J5" s="12" t="s">
        <v>5</v>
      </c>
      <c r="K5" s="14"/>
      <c r="L5" s="12" t="s">
        <v>6</v>
      </c>
      <c r="M5" s="13"/>
      <c r="N5" s="13"/>
      <c r="O5" s="14"/>
      <c r="P5" s="15"/>
    </row>
    <row r="6" spans="2:19" s="24" customFormat="1" ht="35" customHeight="1" x14ac:dyDescent="0.35">
      <c r="B6" s="16"/>
      <c r="C6" s="17"/>
      <c r="D6" s="18"/>
      <c r="E6" s="19" t="s">
        <v>7</v>
      </c>
      <c r="F6" s="19" t="s">
        <v>8</v>
      </c>
      <c r="G6" s="20" t="s">
        <v>9</v>
      </c>
      <c r="H6" s="19" t="s">
        <v>7</v>
      </c>
      <c r="I6" s="19" t="s">
        <v>8</v>
      </c>
      <c r="J6" s="19" t="s">
        <v>7</v>
      </c>
      <c r="K6" s="19" t="s">
        <v>8</v>
      </c>
      <c r="L6" s="21" t="s">
        <v>10</v>
      </c>
      <c r="M6" s="22"/>
      <c r="N6" s="21" t="s">
        <v>11</v>
      </c>
      <c r="O6" s="22"/>
      <c r="P6" s="23"/>
    </row>
    <row r="7" spans="2:19" s="24" customFormat="1" ht="35" customHeight="1" x14ac:dyDescent="0.35">
      <c r="B7" s="16"/>
      <c r="C7" s="17"/>
      <c r="D7" s="18"/>
      <c r="E7" s="25" t="s">
        <v>12</v>
      </c>
      <c r="F7" s="25"/>
      <c r="G7" s="26"/>
      <c r="H7" s="25" t="s">
        <v>12</v>
      </c>
      <c r="I7" s="25"/>
      <c r="J7" s="25" t="s">
        <v>12</v>
      </c>
      <c r="K7" s="25"/>
      <c r="L7" s="19" t="s">
        <v>13</v>
      </c>
      <c r="M7" s="19" t="s">
        <v>14</v>
      </c>
      <c r="N7" s="19" t="s">
        <v>13</v>
      </c>
      <c r="O7" s="19" t="s">
        <v>14</v>
      </c>
      <c r="P7" s="23"/>
    </row>
    <row r="8" spans="2:19" s="24" customFormat="1" ht="15" customHeight="1" x14ac:dyDescent="0.35">
      <c r="B8" s="27"/>
      <c r="C8" s="28"/>
      <c r="D8" s="29"/>
      <c r="E8" s="30" t="s">
        <v>15</v>
      </c>
      <c r="F8" s="30" t="s">
        <v>16</v>
      </c>
      <c r="G8" s="30" t="s">
        <v>17</v>
      </c>
      <c r="H8" s="30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0" t="s">
        <v>23</v>
      </c>
      <c r="N8" s="30" t="s">
        <v>24</v>
      </c>
      <c r="O8" s="30" t="s">
        <v>25</v>
      </c>
      <c r="P8" s="23"/>
    </row>
    <row r="9" spans="2:19" s="24" customFormat="1" ht="5.15" customHeight="1" x14ac:dyDescent="0.35"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3"/>
    </row>
    <row r="10" spans="2:19" s="40" customFormat="1" ht="40" customHeight="1" x14ac:dyDescent="0.35">
      <c r="B10" s="34" t="s">
        <v>26</v>
      </c>
      <c r="C10" s="35"/>
      <c r="D10" s="36"/>
      <c r="E10" s="37">
        <f>E12+E20</f>
        <v>2942034.337489998</v>
      </c>
      <c r="F10" s="37">
        <f t="shared" ref="F10:K10" si="0">F12+F20</f>
        <v>1898033.7644912242</v>
      </c>
      <c r="G10" s="37">
        <f t="shared" si="0"/>
        <v>365223</v>
      </c>
      <c r="H10" s="37">
        <f t="shared" si="0"/>
        <v>2511541.6291168001</v>
      </c>
      <c r="I10" s="37">
        <f t="shared" si="0"/>
        <v>1646601.8343107102</v>
      </c>
      <c r="J10" s="37">
        <f t="shared" si="0"/>
        <v>893436.14805000159</v>
      </c>
      <c r="K10" s="37">
        <f t="shared" si="0"/>
        <v>603832.63476000295</v>
      </c>
      <c r="L10" s="38">
        <f>+H10/E10</f>
        <v>0.85367515841420349</v>
      </c>
      <c r="M10" s="38">
        <f>+I10/F10</f>
        <v>0.86753031748731224</v>
      </c>
      <c r="N10" s="38">
        <f>+J10/E10</f>
        <v>0.30367971463318755</v>
      </c>
      <c r="O10" s="38">
        <f>+K10/F10</f>
        <v>0.31813587621917927</v>
      </c>
      <c r="P10" s="39"/>
      <c r="R10" s="41"/>
      <c r="S10" s="41"/>
    </row>
    <row r="11" spans="2:19" s="24" customFormat="1" ht="5.15" customHeight="1" x14ac:dyDescent="0.35">
      <c r="B11" s="42"/>
      <c r="C11" s="3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3"/>
    </row>
    <row r="12" spans="2:19" s="48" customFormat="1" ht="35" customHeight="1" x14ac:dyDescent="0.35">
      <c r="B12" s="43" t="s">
        <v>27</v>
      </c>
      <c r="C12" s="44"/>
      <c r="D12" s="45"/>
      <c r="E12" s="46">
        <f t="shared" ref="E12:K12" si="1">+E14+E15+E16+E17+E18</f>
        <v>2559010.3062299979</v>
      </c>
      <c r="F12" s="46">
        <f t="shared" si="1"/>
        <v>1650350.0921028825</v>
      </c>
      <c r="G12" s="46">
        <f t="shared" si="1"/>
        <v>356234</v>
      </c>
      <c r="H12" s="46">
        <f t="shared" si="1"/>
        <v>2102275.6187568</v>
      </c>
      <c r="I12" s="46">
        <f>+I14+I15+I16+I17+I18</f>
        <v>1383377.5715081342</v>
      </c>
      <c r="J12" s="46">
        <f t="shared" si="1"/>
        <v>796061.16177000152</v>
      </c>
      <c r="K12" s="46">
        <f t="shared" si="1"/>
        <v>537956.87263000291</v>
      </c>
      <c r="L12" s="47">
        <f>+H12/E12</f>
        <v>0.82151901211133782</v>
      </c>
      <c r="M12" s="47">
        <f>+I12/F12</f>
        <v>0.83823279565212083</v>
      </c>
      <c r="N12" s="47">
        <f>+J12/E12</f>
        <v>0.31108165521333131</v>
      </c>
      <c r="O12" s="47">
        <f>+K12/F12</f>
        <v>0.32596530590944872</v>
      </c>
      <c r="P12" s="39"/>
    </row>
    <row r="13" spans="2:19" s="24" customFormat="1" ht="5.15" customHeight="1" x14ac:dyDescent="0.35">
      <c r="B13" s="32"/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23"/>
    </row>
    <row r="14" spans="2:19" s="56" customFormat="1" ht="35" customHeight="1" x14ac:dyDescent="0.35">
      <c r="B14" s="49" t="s">
        <v>28</v>
      </c>
      <c r="C14" s="50"/>
      <c r="D14" s="51"/>
      <c r="E14" s="52">
        <v>1688350.5862299984</v>
      </c>
      <c r="F14" s="52">
        <v>1119247.1225089999</v>
      </c>
      <c r="G14" s="52">
        <v>340346</v>
      </c>
      <c r="H14" s="52">
        <v>1542321.8756768</v>
      </c>
      <c r="I14" s="52">
        <v>1041926.355602762</v>
      </c>
      <c r="J14" s="52">
        <v>677404.18906000163</v>
      </c>
      <c r="K14" s="52">
        <v>461599.60953000293</v>
      </c>
      <c r="L14" s="53">
        <f>+H14/E14</f>
        <v>0.91350806417565611</v>
      </c>
      <c r="M14" s="53">
        <f>+I14/F14</f>
        <v>0.9309171626611743</v>
      </c>
      <c r="N14" s="54">
        <f t="shared" ref="N14:O18" si="2">+J14/E14</f>
        <v>0.40122246800210554</v>
      </c>
      <c r="O14" s="54">
        <f t="shared" si="2"/>
        <v>0.41241974202733872</v>
      </c>
      <c r="P14" s="55"/>
    </row>
    <row r="15" spans="2:19" s="39" customFormat="1" ht="35" customHeight="1" x14ac:dyDescent="0.35">
      <c r="B15" s="49" t="s">
        <v>29</v>
      </c>
      <c r="C15" s="50"/>
      <c r="D15" s="57"/>
      <c r="E15" s="52">
        <v>505420.64009999996</v>
      </c>
      <c r="F15" s="52">
        <v>304750.85380993853</v>
      </c>
      <c r="G15" s="52">
        <v>7231</v>
      </c>
      <c r="H15" s="52">
        <v>359216.39890999993</v>
      </c>
      <c r="I15" s="52">
        <v>216829.85128500796</v>
      </c>
      <c r="J15" s="52">
        <v>43245.247779999976</v>
      </c>
      <c r="K15" s="52">
        <v>26086.5988</v>
      </c>
      <c r="L15" s="53">
        <f t="shared" ref="L15:L18" si="3">+H15/E15</f>
        <v>0.71072760075434827</v>
      </c>
      <c r="M15" s="54">
        <f>+I15/F15</f>
        <v>0.71149874913963806</v>
      </c>
      <c r="N15" s="54">
        <f t="shared" si="2"/>
        <v>8.5562884355976615E-2</v>
      </c>
      <c r="O15" s="54">
        <f t="shared" si="2"/>
        <v>8.5599756239794544E-2</v>
      </c>
    </row>
    <row r="16" spans="2:19" s="39" customFormat="1" ht="35" customHeight="1" x14ac:dyDescent="0.35">
      <c r="B16" s="49" t="s">
        <v>30</v>
      </c>
      <c r="C16" s="50"/>
      <c r="D16" s="58"/>
      <c r="E16" s="52">
        <v>243930.69990000001</v>
      </c>
      <c r="F16" s="52">
        <v>149595.4485213249</v>
      </c>
      <c r="G16" s="52">
        <v>1173</v>
      </c>
      <c r="H16" s="52">
        <v>114947.50405999998</v>
      </c>
      <c r="I16" s="52">
        <v>71305.232684795992</v>
      </c>
      <c r="J16" s="52">
        <v>33673.59537000001</v>
      </c>
      <c r="K16" s="52">
        <v>20882.652020000001</v>
      </c>
      <c r="L16" s="53">
        <f t="shared" si="3"/>
        <v>0.47123016539993939</v>
      </c>
      <c r="M16" s="54">
        <f>+I16/F16</f>
        <v>0.47665375778215202</v>
      </c>
      <c r="N16" s="54">
        <f t="shared" si="2"/>
        <v>0.13804574571304301</v>
      </c>
      <c r="O16" s="54">
        <f t="shared" si="2"/>
        <v>0.1395941669777685</v>
      </c>
    </row>
    <row r="17" spans="2:17" s="39" customFormat="1" ht="35" customHeight="1" x14ac:dyDescent="0.35">
      <c r="B17" s="49" t="s">
        <v>31</v>
      </c>
      <c r="C17" s="50"/>
      <c r="D17" s="58"/>
      <c r="E17" s="52">
        <v>83514.455000000016</v>
      </c>
      <c r="F17" s="52">
        <v>53059.879160721968</v>
      </c>
      <c r="G17" s="52">
        <v>7437</v>
      </c>
      <c r="H17" s="52">
        <v>71908.487330000004</v>
      </c>
      <c r="I17" s="52">
        <v>48860.273275376196</v>
      </c>
      <c r="J17" s="52">
        <v>40695.440690000018</v>
      </c>
      <c r="K17" s="52">
        <v>29125.481990000015</v>
      </c>
      <c r="L17" s="53">
        <f t="shared" si="3"/>
        <v>0.86103043275562285</v>
      </c>
      <c r="M17" s="54">
        <f>+I17/F17</f>
        <v>0.92085157464032508</v>
      </c>
      <c r="N17" s="54">
        <f t="shared" si="2"/>
        <v>0.48728619123479894</v>
      </c>
      <c r="O17" s="54">
        <f t="shared" si="2"/>
        <v>0.54891723182740304</v>
      </c>
    </row>
    <row r="18" spans="2:17" s="39" customFormat="1" ht="35" customHeight="1" x14ac:dyDescent="0.35">
      <c r="B18" s="49" t="s">
        <v>32</v>
      </c>
      <c r="C18" s="50"/>
      <c r="D18" s="58"/>
      <c r="E18" s="52">
        <v>37793.925000000003</v>
      </c>
      <c r="F18" s="52">
        <v>23696.78810189712</v>
      </c>
      <c r="G18" s="52">
        <v>47</v>
      </c>
      <c r="H18" s="52">
        <v>13881.352779999999</v>
      </c>
      <c r="I18" s="52">
        <v>4455.8586601919997</v>
      </c>
      <c r="J18" s="52">
        <v>1042.68887</v>
      </c>
      <c r="K18" s="52">
        <v>262.53029000000004</v>
      </c>
      <c r="L18" s="53">
        <f t="shared" si="3"/>
        <v>0.36729058387029129</v>
      </c>
      <c r="M18" s="54">
        <f>+I18/F18</f>
        <v>0.18803639721263626</v>
      </c>
      <c r="N18" s="54">
        <f t="shared" si="2"/>
        <v>2.7588795553782779E-2</v>
      </c>
      <c r="O18" s="54">
        <f t="shared" si="2"/>
        <v>1.1078728850134013E-2</v>
      </c>
    </row>
    <row r="19" spans="2:17" ht="5.15" customHeight="1" x14ac:dyDescent="0.3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2:17" s="39" customFormat="1" ht="35" customHeight="1" x14ac:dyDescent="0.35">
      <c r="B20" s="60" t="s">
        <v>33</v>
      </c>
      <c r="C20" s="61"/>
      <c r="D20" s="62"/>
      <c r="E20" s="63">
        <f t="shared" ref="E20:K20" si="4">+E22+E23+E24</f>
        <v>383024.03126000002</v>
      </c>
      <c r="F20" s="63">
        <f t="shared" si="4"/>
        <v>247683.67238834163</v>
      </c>
      <c r="G20" s="63">
        <f t="shared" si="4"/>
        <v>8989</v>
      </c>
      <c r="H20" s="63">
        <f t="shared" si="4"/>
        <v>409266.01036000001</v>
      </c>
      <c r="I20" s="63">
        <f>+I22+I23+I24</f>
        <v>263224.26280257601</v>
      </c>
      <c r="J20" s="63">
        <f t="shared" si="4"/>
        <v>97374.986280000012</v>
      </c>
      <c r="K20" s="63">
        <f t="shared" si="4"/>
        <v>65875.762130000017</v>
      </c>
      <c r="L20" s="64">
        <f>+H20/E20</f>
        <v>1.0685126178993889</v>
      </c>
      <c r="M20" s="64">
        <f>+I20/F20</f>
        <v>1.0627437015301855</v>
      </c>
      <c r="N20" s="64">
        <f>+J20/E20</f>
        <v>0.25422683260805906</v>
      </c>
      <c r="O20" s="64">
        <f>+K20/F20</f>
        <v>0.26596731829263998</v>
      </c>
    </row>
    <row r="21" spans="2:17" ht="5.15" customHeight="1" x14ac:dyDescent="0.35">
      <c r="B21" s="65"/>
      <c r="C21" s="66"/>
      <c r="D21" s="66"/>
      <c r="E21" s="67"/>
      <c r="F21" s="67"/>
      <c r="G21" s="67"/>
      <c r="H21" s="67"/>
      <c r="I21" s="67"/>
      <c r="J21" s="67"/>
      <c r="K21" s="67"/>
      <c r="L21" s="68"/>
      <c r="M21" s="68"/>
      <c r="N21" s="68"/>
      <c r="O21" s="68"/>
    </row>
    <row r="22" spans="2:17" s="39" customFormat="1" ht="35" customHeight="1" x14ac:dyDescent="0.35">
      <c r="B22" s="49" t="s">
        <v>34</v>
      </c>
      <c r="C22" s="50"/>
      <c r="D22" s="58"/>
      <c r="E22" s="52">
        <v>149999.85</v>
      </c>
      <c r="F22" s="52">
        <v>104999.895</v>
      </c>
      <c r="G22" s="52">
        <v>581</v>
      </c>
      <c r="H22" s="52">
        <v>48112.500679999997</v>
      </c>
      <c r="I22" s="52">
        <v>33678.750630999995</v>
      </c>
      <c r="J22" s="52">
        <v>13734.794590000001</v>
      </c>
      <c r="K22" s="52">
        <v>9630.1788299999989</v>
      </c>
      <c r="L22" s="54">
        <f t="shared" ref="L22:M24" si="5">+H22/E22</f>
        <v>0.3207503252836586</v>
      </c>
      <c r="M22" s="54">
        <f t="shared" si="5"/>
        <v>0.32075032675985049</v>
      </c>
      <c r="N22" s="54">
        <f t="shared" ref="N22:O24" si="6">+J22/E22</f>
        <v>9.1565388832055505E-2</v>
      </c>
      <c r="O22" s="54">
        <f t="shared" si="6"/>
        <v>9.1716080573223419E-2</v>
      </c>
    </row>
    <row r="23" spans="2:17" s="55" customFormat="1" ht="35" customHeight="1" x14ac:dyDescent="0.35">
      <c r="B23" s="49" t="s">
        <v>35</v>
      </c>
      <c r="C23" s="69"/>
      <c r="D23" s="51"/>
      <c r="E23" s="52">
        <v>79024.181300000011</v>
      </c>
      <c r="F23" s="52">
        <v>56892.311193000009</v>
      </c>
      <c r="G23" s="52">
        <v>8268</v>
      </c>
      <c r="H23" s="52">
        <v>89471.385000000024</v>
      </c>
      <c r="I23" s="52">
        <v>64276.857521000027</v>
      </c>
      <c r="J23" s="52">
        <v>39633.288069999995</v>
      </c>
      <c r="K23" s="52">
        <v>29390.189670000014</v>
      </c>
      <c r="L23" s="54">
        <f>+H23/E23</f>
        <v>1.1322026185926459</v>
      </c>
      <c r="M23" s="54">
        <f>+I23/F23</f>
        <v>1.1297986700337921</v>
      </c>
      <c r="N23" s="54">
        <f>+J23/E23</f>
        <v>0.50153367511065872</v>
      </c>
      <c r="O23" s="54">
        <f>+K23/F23</f>
        <v>0.51659335073060209</v>
      </c>
    </row>
    <row r="24" spans="2:17" s="39" customFormat="1" ht="35" customHeight="1" x14ac:dyDescent="0.35">
      <c r="B24" s="49" t="s">
        <v>36</v>
      </c>
      <c r="C24" s="50"/>
      <c r="D24" s="58"/>
      <c r="E24" s="52">
        <v>153999.99995999999</v>
      </c>
      <c r="F24" s="52">
        <v>85791.466195341593</v>
      </c>
      <c r="G24" s="52">
        <v>140</v>
      </c>
      <c r="H24" s="52">
        <v>271682.12468000001</v>
      </c>
      <c r="I24" s="52">
        <v>165268.65465057598</v>
      </c>
      <c r="J24" s="52">
        <v>44006.903620000005</v>
      </c>
      <c r="K24" s="52">
        <v>26855.393630000002</v>
      </c>
      <c r="L24" s="54">
        <f t="shared" si="5"/>
        <v>1.7641696412374468</v>
      </c>
      <c r="M24" s="54">
        <f t="shared" si="5"/>
        <v>1.9263996989428993</v>
      </c>
      <c r="N24" s="54">
        <f t="shared" si="6"/>
        <v>0.28575911448980762</v>
      </c>
      <c r="O24" s="54">
        <f t="shared" si="6"/>
        <v>0.31303106032541766</v>
      </c>
    </row>
    <row r="25" spans="2:17" s="70" customFormat="1" ht="15" customHeight="1" x14ac:dyDescent="0.35"/>
    <row r="26" spans="2:17" ht="15" customHeight="1" x14ac:dyDescent="0.35">
      <c r="B26" s="2" t="s">
        <v>37</v>
      </c>
      <c r="E26" s="73"/>
      <c r="F26" s="74"/>
      <c r="I26" s="76"/>
      <c r="L26" s="73"/>
      <c r="P26" s="77"/>
      <c r="Q26" s="77"/>
    </row>
    <row r="27" spans="2:17" x14ac:dyDescent="0.35">
      <c r="B27" s="2" t="s">
        <v>38</v>
      </c>
      <c r="F27" s="74"/>
      <c r="G27" s="78"/>
      <c r="H27" s="79"/>
      <c r="I27" s="79"/>
      <c r="M27" s="78"/>
      <c r="N27" s="79"/>
      <c r="O27" s="79"/>
      <c r="P27" s="77"/>
      <c r="Q27" s="77"/>
    </row>
    <row r="28" spans="2:17" x14ac:dyDescent="0.35">
      <c r="B28" s="2" t="s">
        <v>39</v>
      </c>
      <c r="G28" s="80"/>
      <c r="H28" s="81"/>
      <c r="I28" s="81"/>
      <c r="M28" s="82"/>
      <c r="N28" s="81"/>
      <c r="O28" s="81"/>
      <c r="P28" s="77"/>
      <c r="Q28" s="77"/>
    </row>
    <row r="29" spans="2:17" x14ac:dyDescent="0.35">
      <c r="B29" s="2" t="s">
        <v>40</v>
      </c>
    </row>
  </sheetData>
  <mergeCells count="12">
    <mergeCell ref="H7:I7"/>
    <mergeCell ref="J7:K7"/>
    <mergeCell ref="B5:C8"/>
    <mergeCell ref="D5:D8"/>
    <mergeCell ref="E5:F5"/>
    <mergeCell ref="G5:I5"/>
    <mergeCell ref="J5:K5"/>
    <mergeCell ref="L5:O5"/>
    <mergeCell ref="G6:G7"/>
    <mergeCell ref="L6:M6"/>
    <mergeCell ref="N6:O6"/>
    <mergeCell ref="E7:F7"/>
  </mergeCells>
  <conditionalFormatting sqref="H28:I28">
    <cfRule type="cellIs" dxfId="1" priority="1" operator="notEqual">
      <formula>0</formula>
    </cfRule>
  </conditionalFormatting>
  <conditionalFormatting sqref="N28:O28">
    <cfRule type="cellIs" dxfId="0" priority="2" operator="notEqual">
      <formula>0</formula>
    </cfRule>
  </conditionalFormatting>
  <printOptions horizontalCentered="1"/>
  <pageMargins left="0.39370078740157483" right="0.39370078740157483" top="1.3779527559055118" bottom="0.78740157480314965" header="0.19685039370078741" footer="0.19685039370078741"/>
  <pageSetup paperSize="9" scale="50" orientation="landscape" r:id="rId1"/>
  <headerFooter>
    <oddHeader xml:space="preserve">&amp;L&amp;G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2E5C361E7E4248A70230A7E00D821C" ma:contentTypeVersion="16" ma:contentTypeDescription="Criar um novo documento." ma:contentTypeScope="" ma:versionID="3d757f0bc5ff73222687845c082985f8">
  <xsd:schema xmlns:xsd="http://www.w3.org/2001/XMLSchema" xmlns:xs="http://www.w3.org/2001/XMLSchema" xmlns:p="http://schemas.microsoft.com/office/2006/metadata/properties" xmlns:ns2="0320c702-071d-4011-91cf-0051d6ab68f5" xmlns:ns3="e6ee6660-4776-4585-bb11-ac531f3cff1e" targetNamespace="http://schemas.microsoft.com/office/2006/metadata/properties" ma:root="true" ma:fieldsID="91d63ccc1104fb66928c07e4883b29b7" ns2:_="" ns3:_="">
    <xsd:import namespace="0320c702-071d-4011-91cf-0051d6ab68f5"/>
    <xsd:import namespace="e6ee6660-4776-4585-bb11-ac531f3c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0c702-071d-4011-91cf-0051d6ab6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c7bac931-df5c-491a-b361-d6ab10128a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e6660-4776-4585-bb11-ac531f3cff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92dfb9-79cb-4381-a269-d7604859a1de}" ma:internalName="TaxCatchAll" ma:showField="CatchAllData" ma:web="e6ee6660-4776-4585-bb11-ac531f3c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20c702-071d-4011-91cf-0051d6ab68f5">
      <Terms xmlns="http://schemas.microsoft.com/office/infopath/2007/PartnerControls"/>
    </lcf76f155ced4ddcb4097134ff3c332f>
    <TaxCatchAll xmlns="e6ee6660-4776-4585-bb11-ac531f3cff1e" xsi:nil="true"/>
  </documentManagement>
</p:properties>
</file>

<file path=customXml/itemProps1.xml><?xml version="1.0" encoding="utf-8"?>
<ds:datastoreItem xmlns:ds="http://schemas.openxmlformats.org/officeDocument/2006/customXml" ds:itemID="{C95C214A-CDB0-4646-AB51-2D4434525FAB}"/>
</file>

<file path=customXml/itemProps2.xml><?xml version="1.0" encoding="utf-8"?>
<ds:datastoreItem xmlns:ds="http://schemas.openxmlformats.org/officeDocument/2006/customXml" ds:itemID="{26097CD8-C4C4-4930-A532-0DB396086DF3}"/>
</file>

<file path=customXml/itemProps3.xml><?xml version="1.0" encoding="utf-8"?>
<ds:datastoreItem xmlns:ds="http://schemas.openxmlformats.org/officeDocument/2006/customXml" ds:itemID="{F80013EC-5ED4-4C5A-978D-62DD201A9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QS_Domínio</vt:lpstr>
      <vt:lpstr>QS_Domínio!Área_de_Impressão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Bernardo</dc:creator>
  <cp:lastModifiedBy>Teresa Bernardo</cp:lastModifiedBy>
  <cp:lastPrinted>2026-03-16T15:15:46Z</cp:lastPrinted>
  <dcterms:created xsi:type="dcterms:W3CDTF">2026-03-16T15:12:45Z</dcterms:created>
  <dcterms:modified xsi:type="dcterms:W3CDTF">2026-03-16T15:15:54Z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0x010100362E5C361E7E4248A70230A7E00D821C</vt:lpwstr>
  </property>
  <property fmtid="{D5CDD505-2E9C-101B-9397-08002B2CF9AE}" pid="3" name="MediaServiceImageTags">
    <vt:lpwstr/>
  </property>
</Properties>
</file>